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3117"/>
  <workbookPr showInkAnnotation="0" autoCompressPictures="0"/>
  <bookViews>
    <workbookView xWindow="6920" yWindow="300" windowWidth="26180" windowHeight="18860" tabRatio="500" activeTab="2"/>
  </bookViews>
  <sheets>
    <sheet name="RawData" sheetId="1" r:id="rId1"/>
    <sheet name="DataSort" sheetId="2" r:id="rId2"/>
    <sheet name="SO4" sheetId="3" r:id="rId3"/>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43" i="3" l="1"/>
  <c r="I43" i="3"/>
  <c r="J43" i="3"/>
  <c r="K43" i="3"/>
  <c r="L43" i="3"/>
  <c r="H44" i="3"/>
  <c r="I44" i="3"/>
  <c r="J44" i="3"/>
  <c r="K44" i="3"/>
  <c r="L44" i="3"/>
  <c r="H21" i="3"/>
  <c r="I21" i="3"/>
  <c r="J21" i="3"/>
  <c r="K21" i="3"/>
  <c r="L21" i="3"/>
  <c r="H22" i="3"/>
  <c r="I22" i="3"/>
  <c r="J22" i="3"/>
  <c r="K22" i="3"/>
  <c r="L22" i="3"/>
  <c r="A15" i="2"/>
  <c r="C15" i="2"/>
  <c r="D15" i="2"/>
  <c r="A16" i="2"/>
  <c r="C16" i="2"/>
  <c r="D16" i="2"/>
  <c r="A17" i="2"/>
  <c r="C17" i="2"/>
  <c r="D17" i="2"/>
  <c r="A18" i="2"/>
  <c r="C18" i="2"/>
  <c r="D18" i="2"/>
  <c r="A23" i="2"/>
  <c r="C23" i="2"/>
  <c r="D23" i="2"/>
  <c r="A24" i="2"/>
  <c r="C24" i="2"/>
  <c r="D24" i="2"/>
  <c r="A25" i="2"/>
  <c r="C25" i="2"/>
  <c r="D25" i="2"/>
  <c r="A26" i="2"/>
  <c r="C26" i="2"/>
  <c r="D26" i="2"/>
  <c r="D34" i="2"/>
  <c r="C34" i="2"/>
  <c r="A34" i="2"/>
  <c r="D33" i="2"/>
  <c r="C33" i="2"/>
  <c r="A33" i="2"/>
  <c r="D32" i="2"/>
  <c r="C32" i="2"/>
  <c r="A32" i="2"/>
  <c r="D31" i="2"/>
  <c r="C31" i="2"/>
  <c r="A31" i="2"/>
  <c r="D30" i="2"/>
  <c r="C30" i="2"/>
  <c r="A30" i="2"/>
  <c r="D29" i="2"/>
  <c r="C29" i="2"/>
  <c r="A29" i="2"/>
  <c r="D28" i="2"/>
  <c r="C28" i="2"/>
  <c r="A28" i="2"/>
  <c r="D27" i="2"/>
  <c r="C27" i="2"/>
  <c r="A27" i="2"/>
  <c r="D22" i="2"/>
  <c r="C22" i="2"/>
  <c r="A22" i="2"/>
  <c r="D21" i="2"/>
  <c r="C21" i="2"/>
  <c r="A21" i="2"/>
  <c r="D20" i="2"/>
  <c r="C20" i="2"/>
  <c r="A20" i="2"/>
  <c r="D19" i="2"/>
  <c r="C19" i="2"/>
  <c r="A19" i="2"/>
  <c r="D14" i="2"/>
  <c r="C14" i="2"/>
  <c r="A14" i="2"/>
  <c r="D13" i="2"/>
  <c r="C13" i="2"/>
  <c r="A13" i="2"/>
  <c r="D12" i="2"/>
  <c r="C12" i="2"/>
  <c r="A12" i="2"/>
  <c r="D11" i="2"/>
  <c r="C11" i="2"/>
  <c r="A11" i="2"/>
  <c r="D10" i="2"/>
  <c r="C10" i="2"/>
  <c r="A10" i="2"/>
  <c r="D9" i="2"/>
  <c r="C9" i="2"/>
  <c r="A9" i="2"/>
  <c r="D8" i="2"/>
  <c r="C8" i="2"/>
  <c r="A8" i="2"/>
  <c r="D7" i="2"/>
  <c r="C7" i="2"/>
  <c r="A7" i="2"/>
  <c r="D6" i="2"/>
  <c r="C6" i="2"/>
  <c r="A6" i="2"/>
  <c r="D5" i="2"/>
  <c r="C5" i="2"/>
  <c r="A5" i="2"/>
  <c r="D4" i="2"/>
  <c r="C4" i="2"/>
  <c r="A4" i="2"/>
  <c r="C2" i="2"/>
</calcChain>
</file>

<file path=xl/comments1.xml><?xml version="1.0" encoding="utf-8"?>
<comments xmlns="http://schemas.openxmlformats.org/spreadsheetml/2006/main">
  <authors>
    <author>Carl Fitz</author>
  </authors>
  <commentList>
    <comment ref="E1" authorId="0">
      <text>
        <r>
          <rPr>
            <b/>
            <sz val="9"/>
            <color indexed="81"/>
            <rFont val="Arial"/>
            <family val="2"/>
          </rPr>
          <t>Carl Fitz:</t>
        </r>
        <r>
          <rPr>
            <sz val="9"/>
            <color indexed="81"/>
            <rFont val="Arial"/>
            <family val="2"/>
          </rPr>
          <t xml:space="preserve">
Paste 1st header line of text file here. The next line of file is blank, then paste the data starting on 3r'd line (starting "MaarshArea" below (necessary due to Excel merged-cells in row below)</t>
        </r>
      </text>
    </comment>
  </commentList>
</comments>
</file>

<file path=xl/sharedStrings.xml><?xml version="1.0" encoding="utf-8"?>
<sst xmlns="http://schemas.openxmlformats.org/spreadsheetml/2006/main" count="422" uniqueCount="109">
  <si>
    <t>USGS_SO4 Regional domain: Area of landscape domain that equaled/exceeded defined thresholds (contoured in map), and differences among simulations at specified difference-values (contoured in map).  Results from all existing Project Bases and Alternatives.  ELMv2.8.6</t>
  </si>
  <si>
    <t>MarshArea</t>
  </si>
  <si>
    <t xml:space="preserve"> &gt;= ContourThreshLow</t>
  </si>
  <si>
    <t xml:space="preserve"> &gt;= ContourThreshHi</t>
  </si>
  <si>
    <t>DiffMarshArea</t>
  </si>
  <si>
    <t xml:space="preserve"> &lt;= -ContourDiffNeg</t>
  </si>
  <si>
    <t xml:space="preserve"> &gt;= ContourDiffPos</t>
  </si>
  <si>
    <t>LandscapeArea</t>
  </si>
  <si>
    <t>AreaUnits</t>
  </si>
  <si>
    <t>ContourUnits</t>
  </si>
  <si>
    <t>PrintDate</t>
  </si>
  <si>
    <t>FileName</t>
  </si>
  <si>
    <t>ha</t>
  </si>
  <si>
    <t>g/m2/yr</t>
  </si>
  <si>
    <t xml:space="preserve">USGS_Base.MeanPOS.SO4_settlAvg20001223_g_m2_yr </t>
  </si>
  <si>
    <t xml:space="preserve">ALT1.MeanPOS.SO4_settlAvg20001223_g_m2_yr </t>
  </si>
  <si>
    <t xml:space="preserve">ALT1-USGS_Base.MeanPOS.SO4_settlAvg20001223_g_m2_yr </t>
  </si>
  <si>
    <t>mg/L</t>
  </si>
  <si>
    <t xml:space="preserve">USGS_Base.MeanPOS.SO4concSfAvg20001223 </t>
  </si>
  <si>
    <t xml:space="preserve">ALT1.MeanPOS.SO4concSfAvg20001223 </t>
  </si>
  <si>
    <t xml:space="preserve">ALT1-USGS_Base.MeanPOS.SO4concSfAvg20001223 </t>
  </si>
  <si>
    <t xml:space="preserve">USGS_Base.MeanRaw.SO4concSfAvg19780423 </t>
  </si>
  <si>
    <t xml:space="preserve">ALT1.MeanRaw.SO4concSfAvg19780423 </t>
  </si>
  <si>
    <t xml:space="preserve">ALT1-USGS_Base.MeanRaw.SO4concSfAvg19780423 </t>
  </si>
  <si>
    <t xml:space="preserve">USGS_Base.MeanRaw.SO4concSfAvg19780920 </t>
  </si>
  <si>
    <t xml:space="preserve">ALT1.MeanRaw.SO4concSfAvg19780920 </t>
  </si>
  <si>
    <t xml:space="preserve">ALT1-USGS_Base.MeanRaw.SO4concSfAvg19780920 </t>
  </si>
  <si>
    <t xml:space="preserve">USGS_Base.MeanRaw.SO4concSfAvg19890425 </t>
  </si>
  <si>
    <t xml:space="preserve">ALT1.MeanRaw.SO4concSfAvg19890425 </t>
  </si>
  <si>
    <t xml:space="preserve">ALT1-USGS_Base.MeanRaw.SO4concSfAvg19890425 </t>
  </si>
  <si>
    <t xml:space="preserve">USGS_Base.MeanRaw.SO4concSfAvg19890922 </t>
  </si>
  <si>
    <t xml:space="preserve">ALT1.MeanRaw.SO4concSfAvg19890922 </t>
  </si>
  <si>
    <t xml:space="preserve">ALT1-USGS_Base.MeanRaw.SO4concSfAvg19890922 </t>
  </si>
  <si>
    <t xml:space="preserve">USGS_Base.MeanRaw.SO4concSfAvg19940429 </t>
  </si>
  <si>
    <t xml:space="preserve">ALT1.MeanRaw.SO4concSfAvg19940429 </t>
  </si>
  <si>
    <t xml:space="preserve">ALT1-USGS_Base.MeanRaw.SO4concSfAvg19940429 </t>
  </si>
  <si>
    <t xml:space="preserve">USGS_Base.MeanRaw.SO4concSfAvg19940926 </t>
  </si>
  <si>
    <t xml:space="preserve">ALT1.MeanRaw.SO4concSfAvg19940926 </t>
  </si>
  <si>
    <t xml:space="preserve">ALT1-USGS_Base.MeanRaw.SO4concSfAvg19940926 </t>
  </si>
  <si>
    <t xml:space="preserve">ALT2.MeanPOS.SO4_settlAvg20001223_g_m2_yr </t>
  </si>
  <si>
    <t xml:space="preserve">ALT2-USGS_Base.MeanPOS.SO4_settlAvg20001223_g_m2_yr </t>
  </si>
  <si>
    <t xml:space="preserve">ALT2.MeanPOS.SO4concSfAvg20001223 </t>
  </si>
  <si>
    <t xml:space="preserve">ALT2-USGS_Base.MeanPOS.SO4concSfAvg20001223 </t>
  </si>
  <si>
    <t xml:space="preserve">ALT2.MeanRaw.SO4concSfAvg19780423 </t>
  </si>
  <si>
    <t xml:space="preserve">ALT2-USGS_Base.MeanRaw.SO4concSfAvg19780423 </t>
  </si>
  <si>
    <t xml:space="preserve">ALT2.MeanRaw.SO4concSfAvg19780920 </t>
  </si>
  <si>
    <t xml:space="preserve">ALT2-USGS_Base.MeanRaw.SO4concSfAvg19780920 </t>
  </si>
  <si>
    <t xml:space="preserve">ALT2.MeanRaw.SO4concSfAvg19890425 </t>
  </si>
  <si>
    <t xml:space="preserve">ALT2-USGS_Base.MeanRaw.SO4concSfAvg19890425 </t>
  </si>
  <si>
    <t xml:space="preserve">ALT2.MeanRaw.SO4concSfAvg19890922 </t>
  </si>
  <si>
    <t xml:space="preserve">ALT2-USGS_Base.MeanRaw.SO4concSfAvg19890922 </t>
  </si>
  <si>
    <t xml:space="preserve">ALT2.MeanRaw.SO4concSfAvg19940429 </t>
  </si>
  <si>
    <t xml:space="preserve">ALT2-USGS_Base.MeanRaw.SO4concSfAvg19940429 </t>
  </si>
  <si>
    <t xml:space="preserve">ALT2.MeanRaw.SO4concSfAvg19940926 </t>
  </si>
  <si>
    <t xml:space="preserve">ALT2-USGS_Base.MeanRaw.SO4concSfAvg19940926 </t>
  </si>
  <si>
    <t xml:space="preserve">ALT3.MeanPOS.SO4_settlAvg20001223_g_m2_yr </t>
  </si>
  <si>
    <t xml:space="preserve">ALT3-USGS_Base.MeanPOS.SO4_settlAvg20001223_g_m2_yr </t>
  </si>
  <si>
    <t xml:space="preserve">ALT3.MeanPOS.SO4concSfAvg20001223 </t>
  </si>
  <si>
    <t xml:space="preserve">ALT3-USGS_Base.MeanPOS.SO4concSfAvg20001223 </t>
  </si>
  <si>
    <t xml:space="preserve">ALT3.MeanRaw.SO4concSfAvg19780423 </t>
  </si>
  <si>
    <t xml:space="preserve">ALT3-USGS_Base.MeanRaw.SO4concSfAvg19780423 </t>
  </si>
  <si>
    <t xml:space="preserve">ALT3.MeanRaw.SO4concSfAvg19780920 </t>
  </si>
  <si>
    <t xml:space="preserve">ALT3-USGS_Base.MeanRaw.SO4concSfAvg19780920 </t>
  </si>
  <si>
    <t xml:space="preserve">ALT3.MeanRaw.SO4concSfAvg19890425 </t>
  </si>
  <si>
    <t xml:space="preserve">ALT3-USGS_Base.MeanRaw.SO4concSfAvg19890425 </t>
  </si>
  <si>
    <t xml:space="preserve">ALT3.MeanRaw.SO4concSfAvg19890922 </t>
  </si>
  <si>
    <t xml:space="preserve">ALT3-USGS_Base.MeanRaw.SO4concSfAvg19890922 </t>
  </si>
  <si>
    <t xml:space="preserve">ALT3.MeanRaw.SO4concSfAvg19940429 </t>
  </si>
  <si>
    <t xml:space="preserve">ALT3-USGS_Base.MeanRaw.SO4concSfAvg19940429 </t>
  </si>
  <si>
    <t xml:space="preserve">ALT3.MeanRaw.SO4concSfAvg19940926 </t>
  </si>
  <si>
    <t xml:space="preserve">ALT3-USGS_Base.MeanRaw.SO4concSfAvg19940926 </t>
  </si>
  <si>
    <t xml:space="preserve">ALT4.MeanPOS.SO4_settlAvg20001223_g_m2_yr </t>
  </si>
  <si>
    <t xml:space="preserve">ALT4-USGS_Base.MeanPOS.SO4_settlAvg20001223_g_m2_yr </t>
  </si>
  <si>
    <t xml:space="preserve">ALT4.MeanPOS.SO4concSfAvg20001223 </t>
  </si>
  <si>
    <t xml:space="preserve">ALT4-USGS_Base.MeanPOS.SO4concSfAvg20001223 </t>
  </si>
  <si>
    <t xml:space="preserve">ALT4.MeanRaw.SO4concSfAvg19780423 </t>
  </si>
  <si>
    <t xml:space="preserve">ALT4-USGS_Base.MeanRaw.SO4concSfAvg19780423 </t>
  </si>
  <si>
    <t xml:space="preserve">ALT4.MeanRaw.SO4concSfAvg19780920 </t>
  </si>
  <si>
    <t xml:space="preserve">ALT4-USGS_Base.MeanRaw.SO4concSfAvg19780920 </t>
  </si>
  <si>
    <t xml:space="preserve">ALT4.MeanRaw.SO4concSfAvg19890425 </t>
  </si>
  <si>
    <t xml:space="preserve">ALT4-USGS_Base.MeanRaw.SO4concSfAvg19890425 </t>
  </si>
  <si>
    <t xml:space="preserve">ALT4.MeanRaw.SO4concSfAvg19890922 </t>
  </si>
  <si>
    <t xml:space="preserve">ALT4-USGS_Base.MeanRaw.SO4concSfAvg19890922 </t>
  </si>
  <si>
    <t xml:space="preserve">ALT4.MeanRaw.SO4concSfAvg19940429 </t>
  </si>
  <si>
    <t xml:space="preserve">ALT4-USGS_Base.MeanRaw.SO4concSfAvg19940429 </t>
  </si>
  <si>
    <t xml:space="preserve">ALT4.MeanRaw.SO4concSfAvg19940926 </t>
  </si>
  <si>
    <t xml:space="preserve">ALT4-USGS_Base.MeanRaw.SO4concSfAvg19940926 </t>
  </si>
  <si>
    <t>Regional</t>
  </si>
  <si>
    <t>VariableName</t>
  </si>
  <si>
    <t>RunName</t>
  </si>
  <si>
    <t>SummaryType.VariableName</t>
  </si>
  <si>
    <t>USGS_SO4 Regional domain: Area of landscape domain that equaled/exceeded defined thresholds (contoured in map), and differences among simulations at specified difference-values (contoured in map).  Results from the Project Base and all Alternatives.  ELMv2.9.0</t>
  </si>
  <si>
    <t>ALT1</t>
  </si>
  <si>
    <t>ALT2</t>
  </si>
  <si>
    <t>ALT3</t>
  </si>
  <si>
    <t>ALT4</t>
  </si>
  <si>
    <t>Percentage marsh area of BASE</t>
  </si>
  <si>
    <t xml:space="preserve">Simulated SO4 settling rate in the regional domain of ELM. </t>
  </si>
  <si>
    <t>Period of Simulation (POS) mean rate. The total domain area is 1,039,400 ha.</t>
  </si>
  <si>
    <t xml:space="preserve">Simulated SO4 surface water concentration in the regional domain of ELM. </t>
  </si>
  <si>
    <t>Period of Simulation (POS) mean concentration. The total domain area is 1,039,400 ha.</t>
  </si>
  <si>
    <t>For each scenario,</t>
  </si>
  <si>
    <t>shows area of marsh that exceeds</t>
  </si>
  <si>
    <t xml:space="preserve">Note that the areas summed here do not </t>
  </si>
  <si>
    <t xml:space="preserve">necessariy reflect direct spatial differences </t>
  </si>
  <si>
    <t>two selected criterea values.</t>
  </si>
  <si>
    <t>among simulations, whereas the summaries</t>
  </si>
  <si>
    <t xml:space="preserve">of difference maps reflect direct cell-cell </t>
  </si>
  <si>
    <t>comparisons between each scenario.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</si>
</sst>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2"/>
      <color theme="1"/>
      <name val="Calibri"/>
      <family val="2"/>
      <scheme val="minor"/>
    </font>
    <font>
      <sz val="10"/>
      <color rgb="FFFF0000"/>
      <name val="Arial"/>
      <family val="2"/>
    </font>
    <font>
      <b/>
      <sz val="9"/>
      <color indexed="81"/>
      <name val="Arial"/>
      <family val="2"/>
    </font>
    <font>
      <sz val="9"/>
      <color indexed="81"/>
      <name val="Arial"/>
      <family val="2"/>
    </font>
    <font>
      <u/>
      <sz val="12"/>
      <color theme="10"/>
      <name val="Calibri"/>
      <family val="2"/>
      <scheme val="minor"/>
    </font>
    <font>
      <u/>
      <sz val="12"/>
      <color theme="11"/>
      <name val="Calibri"/>
      <family val="2"/>
      <scheme val="minor"/>
    </font>
    <font>
      <i/>
      <sz val="10"/>
      <color theme="1"/>
      <name val="Arial"/>
    </font>
  </fonts>
  <fills count="3">
    <fill>
      <patternFill patternType="none"/>
    </fill>
    <fill>
      <patternFill patternType="gray125"/>
    </fill>
    <fill>
      <patternFill patternType="solid">
        <fgColor rgb="FFFFFF00"/>
        <bgColor indexed="64"/>
      </patternFill>
    </fill>
  </fills>
  <borders count="2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s>
  <cellStyleXfs count="32">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14" fontId="0" fillId="0" borderId="0" xfId="0" applyNumberFormat="1"/>
    <xf numFmtId="0" fontId="2" fillId="0" borderId="0" xfId="0" applyFont="1" applyAlignment="1">
      <alignment horizontal="right"/>
    </xf>
    <xf numFmtId="0" fontId="0" fillId="0" borderId="0" xfId="0" applyAlignment="1">
      <alignment horizontal="right"/>
    </xf>
    <xf numFmtId="0" fontId="0" fillId="2" borderId="0" xfId="0" applyFill="1"/>
    <xf numFmtId="0" fontId="0" fillId="0" borderId="0" xfId="0" applyAlignment="1">
      <alignment horizontal="center"/>
    </xf>
    <xf numFmtId="0" fontId="0" fillId="0" borderId="0" xfId="0" applyAlignment="1">
      <alignment horizontal="left"/>
    </xf>
    <xf numFmtId="0" fontId="0" fillId="0" borderId="0" xfId="0" applyBorder="1"/>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right"/>
    </xf>
    <xf numFmtId="0" fontId="0" fillId="0" borderId="6" xfId="0" applyBorder="1" applyAlignment="1">
      <alignment horizontal="center"/>
    </xf>
    <xf numFmtId="0" fontId="0" fillId="0" borderId="6" xfId="0" applyBorder="1" applyAlignment="1">
      <alignment horizontal="left"/>
    </xf>
    <xf numFmtId="0" fontId="0" fillId="0" borderId="7" xfId="0" applyBorder="1" applyAlignment="1">
      <alignment horizontal="left"/>
    </xf>
    <xf numFmtId="0" fontId="0" fillId="0" borderId="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xf numFmtId="0" fontId="0" fillId="0" borderId="11" xfId="0" applyBorder="1"/>
    <xf numFmtId="0" fontId="0" fillId="0" borderId="11" xfId="0" applyBorder="1" applyAlignment="1">
      <alignment horizontal="left"/>
    </xf>
    <xf numFmtId="0" fontId="0" fillId="0" borderId="12" xfId="0" applyBorder="1"/>
    <xf numFmtId="0" fontId="0" fillId="0" borderId="13" xfId="0" applyBorder="1"/>
    <xf numFmtId="0" fontId="0" fillId="0" borderId="0" xfId="0" applyBorder="1" applyAlignment="1">
      <alignment horizontal="right"/>
    </xf>
    <xf numFmtId="0" fontId="0" fillId="0" borderId="14" xfId="0" applyBorder="1" applyAlignment="1">
      <alignment horizontal="right"/>
    </xf>
    <xf numFmtId="0" fontId="0" fillId="0" borderId="13" xfId="0" applyBorder="1" applyAlignment="1">
      <alignment horizontal="right"/>
    </xf>
    <xf numFmtId="9" fontId="0" fillId="0" borderId="0" xfId="7" applyFont="1" applyBorder="1"/>
    <xf numFmtId="0" fontId="0" fillId="0" borderId="15" xfId="0" applyBorder="1" applyAlignment="1">
      <alignment horizontal="right"/>
    </xf>
    <xf numFmtId="9" fontId="0" fillId="0" borderId="16" xfId="7" applyFont="1" applyBorder="1"/>
    <xf numFmtId="9" fontId="0" fillId="0" borderId="17" xfId="7" applyFont="1" applyBorder="1"/>
    <xf numFmtId="9" fontId="0" fillId="0" borderId="18" xfId="7" applyFont="1" applyBorder="1"/>
    <xf numFmtId="9" fontId="0" fillId="0" borderId="19" xfId="7" applyFont="1" applyBorder="1"/>
    <xf numFmtId="9" fontId="0" fillId="0" borderId="20" xfId="7" applyFont="1" applyBorder="1"/>
    <xf numFmtId="9" fontId="0" fillId="0" borderId="21" xfId="7" applyFont="1" applyBorder="1"/>
    <xf numFmtId="0" fontId="0" fillId="0" borderId="0" xfId="0" applyFont="1"/>
    <xf numFmtId="0" fontId="7" fillId="0" borderId="0" xfId="0" applyFont="1"/>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cellXfs>
  <cellStyles count="32">
    <cellStyle name="Followed Hyperlink" xfId="2" builtinId="9" hidden="1"/>
    <cellStyle name="Followed Hyperlink" xfId="4" builtinId="9" hidden="1"/>
    <cellStyle name="Followed Hyperlink" xfId="6"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Hyperlink" xfId="1" builtinId="8" hidden="1"/>
    <cellStyle name="Hyperlink" xfId="3" builtinId="8" hidden="1"/>
    <cellStyle name="Hyperlink" xfId="5"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ellStyle name="Percent" xfId="7"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DataSort!$C$4</c:f>
              <c:strCache>
                <c:ptCount val="1"/>
                <c:pt idx="0">
                  <c:v>USGS_Base</c:v>
                </c:pt>
              </c:strCache>
            </c:strRef>
          </c:tx>
          <c:invertIfNegative val="0"/>
          <c:cat>
            <c:numRef>
              <c:f>(DataSort!$F$4,DataSort!$H$4)</c:f>
              <c:numCache>
                <c:formatCode>General</c:formatCode>
                <c:ptCount val="2"/>
                <c:pt idx="0">
                  <c:v>15.0</c:v>
                </c:pt>
                <c:pt idx="1">
                  <c:v>30.0</c:v>
                </c:pt>
              </c:numCache>
            </c:numRef>
          </c:cat>
          <c:val>
            <c:numRef>
              <c:f>(DataSort!$E$4,DataSort!$G$4)</c:f>
              <c:numCache>
                <c:formatCode>General</c:formatCode>
                <c:ptCount val="2"/>
                <c:pt idx="0">
                  <c:v>274875.0</c:v>
                </c:pt>
                <c:pt idx="1">
                  <c:v>147975.0</c:v>
                </c:pt>
              </c:numCache>
            </c:numRef>
          </c:val>
        </c:ser>
        <c:ser>
          <c:idx val="2"/>
          <c:order val="1"/>
          <c:tx>
            <c:strRef>
              <c:f>DataSort!$C$5</c:f>
              <c:strCache>
                <c:ptCount val="1"/>
                <c:pt idx="0">
                  <c:v>ALT1</c:v>
                </c:pt>
              </c:strCache>
            </c:strRef>
          </c:tx>
          <c:invertIfNegative val="0"/>
          <c:cat>
            <c:numRef>
              <c:f>(DataSort!$F$4,DataSort!$H$4)</c:f>
              <c:numCache>
                <c:formatCode>General</c:formatCode>
                <c:ptCount val="2"/>
                <c:pt idx="0">
                  <c:v>15.0</c:v>
                </c:pt>
                <c:pt idx="1">
                  <c:v>30.0</c:v>
                </c:pt>
              </c:numCache>
            </c:numRef>
          </c:cat>
          <c:val>
            <c:numRef>
              <c:f>(DataSort!$E$5,DataSort!$G$5)</c:f>
              <c:numCache>
                <c:formatCode>General</c:formatCode>
                <c:ptCount val="2"/>
                <c:pt idx="0">
                  <c:v>142425.0</c:v>
                </c:pt>
                <c:pt idx="1">
                  <c:v>107000.0</c:v>
                </c:pt>
              </c:numCache>
            </c:numRef>
          </c:val>
        </c:ser>
        <c:ser>
          <c:idx val="3"/>
          <c:order val="2"/>
          <c:tx>
            <c:strRef>
              <c:f>DataSort!$C$13</c:f>
              <c:strCache>
                <c:ptCount val="1"/>
                <c:pt idx="0">
                  <c:v>ALT2</c:v>
                </c:pt>
              </c:strCache>
            </c:strRef>
          </c:tx>
          <c:invertIfNegative val="0"/>
          <c:cat>
            <c:numRef>
              <c:f>(DataSort!$F$4,DataSort!$H$4)</c:f>
              <c:numCache>
                <c:formatCode>General</c:formatCode>
                <c:ptCount val="2"/>
                <c:pt idx="0">
                  <c:v>15.0</c:v>
                </c:pt>
                <c:pt idx="1">
                  <c:v>30.0</c:v>
                </c:pt>
              </c:numCache>
            </c:numRef>
          </c:cat>
          <c:val>
            <c:numRef>
              <c:f>(DataSort!$E$13,DataSort!$G$13)</c:f>
              <c:numCache>
                <c:formatCode>General</c:formatCode>
                <c:ptCount val="2"/>
                <c:pt idx="0">
                  <c:v>216025.0</c:v>
                </c:pt>
                <c:pt idx="1">
                  <c:v>123800.0</c:v>
                </c:pt>
              </c:numCache>
            </c:numRef>
          </c:val>
        </c:ser>
        <c:ser>
          <c:idx val="4"/>
          <c:order val="3"/>
          <c:tx>
            <c:strRef>
              <c:f>DataSort!$C$21</c:f>
              <c:strCache>
                <c:ptCount val="1"/>
                <c:pt idx="0">
                  <c:v>ALT3</c:v>
                </c:pt>
              </c:strCache>
            </c:strRef>
          </c:tx>
          <c:invertIfNegative val="0"/>
          <c:cat>
            <c:numRef>
              <c:f>(DataSort!$F$4,DataSort!$H$4)</c:f>
              <c:numCache>
                <c:formatCode>General</c:formatCode>
                <c:ptCount val="2"/>
                <c:pt idx="0">
                  <c:v>15.0</c:v>
                </c:pt>
                <c:pt idx="1">
                  <c:v>30.0</c:v>
                </c:pt>
              </c:numCache>
            </c:numRef>
          </c:cat>
          <c:val>
            <c:numRef>
              <c:f>(DataSort!$E$21,DataSort!$G$21)</c:f>
              <c:numCache>
                <c:formatCode>General</c:formatCode>
                <c:ptCount val="2"/>
                <c:pt idx="0">
                  <c:v>256850.0</c:v>
                </c:pt>
                <c:pt idx="1">
                  <c:v>139950.0</c:v>
                </c:pt>
              </c:numCache>
            </c:numRef>
          </c:val>
        </c:ser>
        <c:ser>
          <c:idx val="5"/>
          <c:order val="4"/>
          <c:tx>
            <c:strRef>
              <c:f>DataSort!$C$29</c:f>
              <c:strCache>
                <c:ptCount val="1"/>
                <c:pt idx="0">
                  <c:v>ALT4</c:v>
                </c:pt>
              </c:strCache>
            </c:strRef>
          </c:tx>
          <c:invertIfNegative val="0"/>
          <c:cat>
            <c:numRef>
              <c:f>(DataSort!$F$4,DataSort!$H$4)</c:f>
              <c:numCache>
                <c:formatCode>General</c:formatCode>
                <c:ptCount val="2"/>
                <c:pt idx="0">
                  <c:v>15.0</c:v>
                </c:pt>
                <c:pt idx="1">
                  <c:v>30.0</c:v>
                </c:pt>
              </c:numCache>
            </c:numRef>
          </c:cat>
          <c:val>
            <c:numRef>
              <c:f>(DataSort!$E$29,DataSort!$G$29)</c:f>
              <c:numCache>
                <c:formatCode>General</c:formatCode>
                <c:ptCount val="2"/>
                <c:pt idx="0">
                  <c:v>142425.0</c:v>
                </c:pt>
                <c:pt idx="1">
                  <c:v>107000.0</c:v>
                </c:pt>
              </c:numCache>
            </c:numRef>
          </c:val>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Mean</a:t>
                </a:r>
                <a:r>
                  <a:rPr lang="en-US" baseline="0"/>
                  <a:t> Period-of-Simulation SO4 Settling Rate (g/m2/yr)</a:t>
                </a:r>
                <a:endParaRPr lang="en-US"/>
              </a:p>
            </c:rich>
          </c:tx>
          <c:layout/>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scaling>
        <c:delete val="0"/>
        <c:axPos val="l"/>
        <c:majorGridlines/>
        <c:title>
          <c:tx>
            <c:rich>
              <a:bodyPr rot="-5400000" vert="horz"/>
              <a:lstStyle/>
              <a:p>
                <a:pPr>
                  <a:defRPr/>
                </a:pPr>
                <a:r>
                  <a:rPr lang="en-US"/>
                  <a:t>Area (ha) of marsh exceeding</a:t>
                </a:r>
                <a:r>
                  <a:rPr lang="en-US" baseline="0"/>
                  <a:t> rate</a:t>
                </a:r>
                <a:endParaRPr lang="en-US"/>
              </a:p>
            </c:rich>
          </c:tx>
          <c:layout/>
          <c:overlay val="0"/>
        </c:title>
        <c:numFmt formatCode="#,##0" sourceLinked="0"/>
        <c:majorTickMark val="out"/>
        <c:minorTickMark val="none"/>
        <c:tickLblPos val="nextTo"/>
        <c:crossAx val="482605432"/>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DataSort!$C$8</c:f>
              <c:strCache>
                <c:ptCount val="1"/>
                <c:pt idx="0">
                  <c:v>USGS_Base</c:v>
                </c:pt>
              </c:strCache>
            </c:strRef>
          </c:tx>
          <c:invertIfNegative val="0"/>
          <c:cat>
            <c:numRef>
              <c:f>(DataSort!$F$8,DataSort!$H$8)</c:f>
              <c:numCache>
                <c:formatCode>General</c:formatCode>
                <c:ptCount val="2"/>
                <c:pt idx="0">
                  <c:v>2.0</c:v>
                </c:pt>
                <c:pt idx="1">
                  <c:v>10.0</c:v>
                </c:pt>
              </c:numCache>
            </c:numRef>
          </c:cat>
          <c:val>
            <c:numRef>
              <c:f>(DataSort!$E$8,DataSort!$G$8)</c:f>
              <c:numCache>
                <c:formatCode>General</c:formatCode>
                <c:ptCount val="2"/>
                <c:pt idx="0">
                  <c:v>479025.0</c:v>
                </c:pt>
                <c:pt idx="1">
                  <c:v>160475.0</c:v>
                </c:pt>
              </c:numCache>
            </c:numRef>
          </c:val>
        </c:ser>
        <c:ser>
          <c:idx val="2"/>
          <c:order val="1"/>
          <c:tx>
            <c:strRef>
              <c:f>DataSort!$C$9</c:f>
              <c:strCache>
                <c:ptCount val="1"/>
                <c:pt idx="0">
                  <c:v>ALT1</c:v>
                </c:pt>
              </c:strCache>
            </c:strRef>
          </c:tx>
          <c:invertIfNegative val="0"/>
          <c:cat>
            <c:numRef>
              <c:f>(DataSort!$F$8,DataSort!$H$8)</c:f>
              <c:numCache>
                <c:formatCode>General</c:formatCode>
                <c:ptCount val="2"/>
                <c:pt idx="0">
                  <c:v>2.0</c:v>
                </c:pt>
                <c:pt idx="1">
                  <c:v>10.0</c:v>
                </c:pt>
              </c:numCache>
            </c:numRef>
          </c:cat>
          <c:val>
            <c:numRef>
              <c:f>(DataSort!$E$9,DataSort!$G$9)</c:f>
              <c:numCache>
                <c:formatCode>General</c:formatCode>
                <c:ptCount val="2"/>
                <c:pt idx="0">
                  <c:v>164375.0</c:v>
                </c:pt>
                <c:pt idx="1">
                  <c:v>97625.0</c:v>
                </c:pt>
              </c:numCache>
            </c:numRef>
          </c:val>
        </c:ser>
        <c:ser>
          <c:idx val="3"/>
          <c:order val="2"/>
          <c:tx>
            <c:strRef>
              <c:f>DataSort!$C$17</c:f>
              <c:strCache>
                <c:ptCount val="1"/>
                <c:pt idx="0">
                  <c:v>ALT2</c:v>
                </c:pt>
              </c:strCache>
            </c:strRef>
          </c:tx>
          <c:invertIfNegative val="0"/>
          <c:cat>
            <c:numRef>
              <c:f>(DataSort!$F$8,DataSort!$H$8)</c:f>
              <c:numCache>
                <c:formatCode>General</c:formatCode>
                <c:ptCount val="2"/>
                <c:pt idx="0">
                  <c:v>2.0</c:v>
                </c:pt>
                <c:pt idx="1">
                  <c:v>10.0</c:v>
                </c:pt>
              </c:numCache>
            </c:numRef>
          </c:cat>
          <c:val>
            <c:numRef>
              <c:f>(DataSort!$E$17,DataSort!$G$17)</c:f>
              <c:numCache>
                <c:formatCode>General</c:formatCode>
                <c:ptCount val="2"/>
                <c:pt idx="0">
                  <c:v>406675.0</c:v>
                </c:pt>
                <c:pt idx="1">
                  <c:v>119250.0</c:v>
                </c:pt>
              </c:numCache>
            </c:numRef>
          </c:val>
        </c:ser>
        <c:ser>
          <c:idx val="4"/>
          <c:order val="3"/>
          <c:tx>
            <c:strRef>
              <c:f>DataSort!$C$25</c:f>
              <c:strCache>
                <c:ptCount val="1"/>
                <c:pt idx="0">
                  <c:v>ALT3</c:v>
                </c:pt>
              </c:strCache>
            </c:strRef>
          </c:tx>
          <c:invertIfNegative val="0"/>
          <c:cat>
            <c:numRef>
              <c:f>(DataSort!$F$8,DataSort!$H$8)</c:f>
              <c:numCache>
                <c:formatCode>General</c:formatCode>
                <c:ptCount val="2"/>
                <c:pt idx="0">
                  <c:v>2.0</c:v>
                </c:pt>
                <c:pt idx="1">
                  <c:v>10.0</c:v>
                </c:pt>
              </c:numCache>
            </c:numRef>
          </c:cat>
          <c:val>
            <c:numRef>
              <c:f>(DataSort!$E$25,DataSort!$G$25)</c:f>
              <c:numCache>
                <c:formatCode>General</c:formatCode>
                <c:ptCount val="2"/>
                <c:pt idx="0">
                  <c:v>461875.0</c:v>
                </c:pt>
                <c:pt idx="1">
                  <c:v>146800.0</c:v>
                </c:pt>
              </c:numCache>
            </c:numRef>
          </c:val>
        </c:ser>
        <c:ser>
          <c:idx val="5"/>
          <c:order val="4"/>
          <c:tx>
            <c:strRef>
              <c:f>DataSort!$C$33</c:f>
              <c:strCache>
                <c:ptCount val="1"/>
                <c:pt idx="0">
                  <c:v>ALT4</c:v>
                </c:pt>
              </c:strCache>
            </c:strRef>
          </c:tx>
          <c:invertIfNegative val="0"/>
          <c:cat>
            <c:numRef>
              <c:f>(DataSort!$F$8,DataSort!$H$8)</c:f>
              <c:numCache>
                <c:formatCode>General</c:formatCode>
                <c:ptCount val="2"/>
                <c:pt idx="0">
                  <c:v>2.0</c:v>
                </c:pt>
                <c:pt idx="1">
                  <c:v>10.0</c:v>
                </c:pt>
              </c:numCache>
            </c:numRef>
          </c:cat>
          <c:val>
            <c:numRef>
              <c:f>(DataSort!$E$33,DataSort!$G$33)</c:f>
              <c:numCache>
                <c:formatCode>General</c:formatCode>
                <c:ptCount val="2"/>
                <c:pt idx="0">
                  <c:v>164350.0</c:v>
                </c:pt>
                <c:pt idx="1">
                  <c:v>97625.0</c:v>
                </c:pt>
              </c:numCache>
            </c:numRef>
          </c:val>
        </c:ser>
        <c:dLbls>
          <c:showLegendKey val="0"/>
          <c:showVal val="0"/>
          <c:showCatName val="0"/>
          <c:showSerName val="0"/>
          <c:showPercent val="0"/>
          <c:showBubbleSize val="0"/>
        </c:dLbls>
        <c:gapWidth val="150"/>
        <c:axId val="482672680"/>
        <c:axId val="482678632"/>
      </c:barChart>
      <c:catAx>
        <c:axId val="482672680"/>
        <c:scaling>
          <c:orientation val="minMax"/>
        </c:scaling>
        <c:delete val="0"/>
        <c:axPos val="b"/>
        <c:title>
          <c:tx>
            <c:rich>
              <a:bodyPr/>
              <a:lstStyle/>
              <a:p>
                <a:pPr>
                  <a:defRPr/>
                </a:pPr>
                <a:r>
                  <a:rPr lang="en-US"/>
                  <a:t>Mean</a:t>
                </a:r>
                <a:r>
                  <a:rPr lang="en-US" baseline="0"/>
                  <a:t> Period-of-Simulation Surface Water SO4 Conc. (mg/L)</a:t>
                </a:r>
                <a:endParaRPr lang="en-US"/>
              </a:p>
            </c:rich>
          </c:tx>
          <c:layout>
            <c:manualLayout>
              <c:xMode val="edge"/>
              <c:yMode val="edge"/>
              <c:x val="0.136877296587927"/>
              <c:y val="0.87037037037037"/>
            </c:manualLayout>
          </c:layout>
          <c:overlay val="0"/>
        </c:title>
        <c:numFmt formatCode="General" sourceLinked="1"/>
        <c:majorTickMark val="out"/>
        <c:minorTickMark val="none"/>
        <c:tickLblPos val="nextTo"/>
        <c:crossAx val="482678632"/>
        <c:crosses val="autoZero"/>
        <c:auto val="1"/>
        <c:lblAlgn val="ctr"/>
        <c:lblOffset val="100"/>
        <c:noMultiLvlLbl val="0"/>
      </c:catAx>
      <c:valAx>
        <c:axId val="482678632"/>
        <c:scaling>
          <c:orientation val="minMax"/>
        </c:scaling>
        <c:delete val="0"/>
        <c:axPos val="l"/>
        <c:majorGridlines/>
        <c:title>
          <c:tx>
            <c:rich>
              <a:bodyPr rot="-5400000" vert="horz"/>
              <a:lstStyle/>
              <a:p>
                <a:pPr>
                  <a:defRPr/>
                </a:pPr>
                <a:r>
                  <a:rPr lang="en-US"/>
                  <a:t>Area (ha) of marsh exceeding</a:t>
                </a:r>
                <a:r>
                  <a:rPr lang="en-US" baseline="0"/>
                  <a:t> conc.</a:t>
                </a:r>
                <a:endParaRPr lang="en-US"/>
              </a:p>
            </c:rich>
          </c:tx>
          <c:layout/>
          <c:overlay val="0"/>
        </c:title>
        <c:numFmt formatCode="#,##0" sourceLinked="0"/>
        <c:majorTickMark val="out"/>
        <c:minorTickMark val="none"/>
        <c:tickLblPos val="nextTo"/>
        <c:crossAx val="482672680"/>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38100</xdr:rowOff>
    </xdr:from>
    <xdr:to>
      <xdr:col>11</xdr:col>
      <xdr:colOff>139700</xdr:colOff>
      <xdr:row>17</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12700</xdr:colOff>
      <xdr:row>25</xdr:row>
      <xdr:rowOff>38100</xdr:rowOff>
    </xdr:from>
    <xdr:to>
      <xdr:col>11</xdr:col>
      <xdr:colOff>152400</xdr:colOff>
      <xdr:row>39</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Q130"/>
  <sheetViews>
    <sheetView workbookViewId="0">
      <selection activeCell="E4" sqref="E4:Q130"/>
    </sheetView>
  </sheetViews>
  <sheetFormatPr baseColWidth="10" defaultRowHeight="15" x14ac:dyDescent="0"/>
  <sheetData>
    <row r="1" spans="5:17">
      <c r="E1" t="s">
        <v>0</v>
      </c>
    </row>
    <row r="3" spans="5:17">
      <c r="E3" t="s">
        <v>1</v>
      </c>
      <c r="F3" t="s">
        <v>2</v>
      </c>
      <c r="G3" t="s">
        <v>1</v>
      </c>
      <c r="H3" t="s">
        <v>3</v>
      </c>
      <c r="I3" t="s">
        <v>4</v>
      </c>
      <c r="J3" t="s">
        <v>5</v>
      </c>
      <c r="K3" t="s">
        <v>4</v>
      </c>
      <c r="L3" t="s">
        <v>6</v>
      </c>
      <c r="M3" t="s">
        <v>7</v>
      </c>
      <c r="N3" t="s">
        <v>8</v>
      </c>
      <c r="O3" t="s">
        <v>9</v>
      </c>
      <c r="P3" t="s">
        <v>10</v>
      </c>
      <c r="Q3" t="s">
        <v>11</v>
      </c>
    </row>
    <row r="4" spans="5:17">
      <c r="E4">
        <v>274875</v>
      </c>
      <c r="F4">
        <v>15</v>
      </c>
      <c r="G4">
        <v>147975</v>
      </c>
      <c r="H4">
        <v>30</v>
      </c>
      <c r="M4">
        <v>1039400</v>
      </c>
      <c r="N4" t="s">
        <v>12</v>
      </c>
      <c r="O4" t="s">
        <v>13</v>
      </c>
      <c r="P4" s="1">
        <v>42342</v>
      </c>
      <c r="Q4" t="s">
        <v>14</v>
      </c>
    </row>
    <row r="5" spans="5:17">
      <c r="E5">
        <v>142425</v>
      </c>
      <c r="F5">
        <v>15</v>
      </c>
      <c r="G5">
        <v>107000</v>
      </c>
      <c r="H5">
        <v>30</v>
      </c>
      <c r="M5">
        <v>1039400</v>
      </c>
      <c r="N5" t="s">
        <v>12</v>
      </c>
      <c r="O5" t="s">
        <v>13</v>
      </c>
      <c r="P5" s="1">
        <v>42342</v>
      </c>
      <c r="Q5" t="s">
        <v>15</v>
      </c>
    </row>
    <row r="6" spans="5:17">
      <c r="I6">
        <v>313675</v>
      </c>
      <c r="J6">
        <v>-5</v>
      </c>
      <c r="K6">
        <v>0</v>
      </c>
      <c r="L6">
        <v>5</v>
      </c>
      <c r="M6">
        <v>1039400</v>
      </c>
      <c r="N6" t="s">
        <v>12</v>
      </c>
      <c r="O6" t="s">
        <v>13</v>
      </c>
      <c r="P6" s="1">
        <v>42342</v>
      </c>
      <c r="Q6" t="s">
        <v>16</v>
      </c>
    </row>
    <row r="8" spans="5:17">
      <c r="E8">
        <v>479025</v>
      </c>
      <c r="F8">
        <v>2</v>
      </c>
      <c r="G8">
        <v>160475</v>
      </c>
      <c r="H8">
        <v>10</v>
      </c>
      <c r="M8">
        <v>1039400</v>
      </c>
      <c r="N8" t="s">
        <v>12</v>
      </c>
      <c r="O8" t="s">
        <v>17</v>
      </c>
      <c r="P8" s="1">
        <v>42342</v>
      </c>
      <c r="Q8" t="s">
        <v>18</v>
      </c>
    </row>
    <row r="9" spans="5:17">
      <c r="E9">
        <v>164375</v>
      </c>
      <c r="F9">
        <v>2</v>
      </c>
      <c r="G9">
        <v>97625</v>
      </c>
      <c r="H9">
        <v>10</v>
      </c>
      <c r="M9">
        <v>1039400</v>
      </c>
      <c r="N9" t="s">
        <v>12</v>
      </c>
      <c r="O9" t="s">
        <v>17</v>
      </c>
      <c r="P9" s="1">
        <v>42342</v>
      </c>
      <c r="Q9" t="s">
        <v>19</v>
      </c>
    </row>
    <row r="10" spans="5:17">
      <c r="I10">
        <v>137325</v>
      </c>
      <c r="J10">
        <v>-5</v>
      </c>
      <c r="K10">
        <v>0</v>
      </c>
      <c r="L10">
        <v>5</v>
      </c>
      <c r="M10">
        <v>1039400</v>
      </c>
      <c r="N10" t="s">
        <v>12</v>
      </c>
      <c r="O10" t="s">
        <v>17</v>
      </c>
      <c r="P10" s="1">
        <v>42342</v>
      </c>
      <c r="Q10" t="s">
        <v>20</v>
      </c>
    </row>
    <row r="12" spans="5:17">
      <c r="E12">
        <v>440250</v>
      </c>
      <c r="F12">
        <v>2</v>
      </c>
      <c r="G12">
        <v>132975</v>
      </c>
      <c r="H12">
        <v>10</v>
      </c>
      <c r="M12">
        <v>1039400</v>
      </c>
      <c r="N12" t="s">
        <v>12</v>
      </c>
      <c r="O12" t="s">
        <v>17</v>
      </c>
      <c r="P12" s="1">
        <v>42342</v>
      </c>
      <c r="Q12" t="s">
        <v>21</v>
      </c>
    </row>
    <row r="13" spans="5:17">
      <c r="E13">
        <v>151825</v>
      </c>
      <c r="F13">
        <v>2</v>
      </c>
      <c r="G13">
        <v>74650</v>
      </c>
      <c r="H13">
        <v>10</v>
      </c>
      <c r="M13">
        <v>1039400</v>
      </c>
      <c r="N13" t="s">
        <v>12</v>
      </c>
      <c r="O13" t="s">
        <v>17</v>
      </c>
      <c r="P13" s="1">
        <v>42342</v>
      </c>
      <c r="Q13" t="s">
        <v>22</v>
      </c>
    </row>
    <row r="14" spans="5:17">
      <c r="I14">
        <v>111475</v>
      </c>
      <c r="J14">
        <v>-5</v>
      </c>
      <c r="K14">
        <v>0</v>
      </c>
      <c r="L14">
        <v>5</v>
      </c>
      <c r="M14">
        <v>1039400</v>
      </c>
      <c r="N14" t="s">
        <v>12</v>
      </c>
      <c r="O14" t="s">
        <v>17</v>
      </c>
      <c r="P14" s="1">
        <v>42342</v>
      </c>
      <c r="Q14" t="s">
        <v>23</v>
      </c>
    </row>
    <row r="16" spans="5:17">
      <c r="E16">
        <v>560650</v>
      </c>
      <c r="F16">
        <v>2</v>
      </c>
      <c r="G16">
        <v>228025</v>
      </c>
      <c r="H16">
        <v>10</v>
      </c>
      <c r="M16">
        <v>1039400</v>
      </c>
      <c r="N16" t="s">
        <v>12</v>
      </c>
      <c r="O16" t="s">
        <v>17</v>
      </c>
      <c r="P16" s="1">
        <v>42342</v>
      </c>
      <c r="Q16" t="s">
        <v>24</v>
      </c>
    </row>
    <row r="17" spans="5:17">
      <c r="E17">
        <v>163400</v>
      </c>
      <c r="F17">
        <v>2</v>
      </c>
      <c r="G17">
        <v>86900</v>
      </c>
      <c r="H17">
        <v>10</v>
      </c>
      <c r="M17">
        <v>1039400</v>
      </c>
      <c r="N17" t="s">
        <v>12</v>
      </c>
      <c r="O17" t="s">
        <v>17</v>
      </c>
      <c r="P17" s="1">
        <v>42342</v>
      </c>
      <c r="Q17" t="s">
        <v>25</v>
      </c>
    </row>
    <row r="18" spans="5:17">
      <c r="I18">
        <v>265775</v>
      </c>
      <c r="J18">
        <v>-5</v>
      </c>
      <c r="K18">
        <v>0</v>
      </c>
      <c r="L18">
        <v>5</v>
      </c>
      <c r="M18">
        <v>1039400</v>
      </c>
      <c r="N18" t="s">
        <v>12</v>
      </c>
      <c r="O18" t="s">
        <v>17</v>
      </c>
      <c r="P18" s="1">
        <v>42342</v>
      </c>
      <c r="Q18" t="s">
        <v>26</v>
      </c>
    </row>
    <row r="20" spans="5:17">
      <c r="E20">
        <v>109875</v>
      </c>
      <c r="F20">
        <v>2</v>
      </c>
      <c r="G20">
        <v>51325</v>
      </c>
      <c r="H20">
        <v>10</v>
      </c>
      <c r="M20">
        <v>1039400</v>
      </c>
      <c r="N20" t="s">
        <v>12</v>
      </c>
      <c r="O20" t="s">
        <v>17</v>
      </c>
      <c r="P20" s="1">
        <v>42342</v>
      </c>
      <c r="Q20" t="s">
        <v>27</v>
      </c>
    </row>
    <row r="21" spans="5:17">
      <c r="E21">
        <v>71325</v>
      </c>
      <c r="F21">
        <v>2</v>
      </c>
      <c r="G21">
        <v>42175</v>
      </c>
      <c r="H21">
        <v>10</v>
      </c>
      <c r="M21">
        <v>1039400</v>
      </c>
      <c r="N21" t="s">
        <v>12</v>
      </c>
      <c r="O21" t="s">
        <v>17</v>
      </c>
      <c r="P21" s="1">
        <v>42342</v>
      </c>
      <c r="Q21" t="s">
        <v>28</v>
      </c>
    </row>
    <row r="22" spans="5:17">
      <c r="I22">
        <v>19700</v>
      </c>
      <c r="J22">
        <v>-5</v>
      </c>
      <c r="K22">
        <v>0</v>
      </c>
      <c r="L22">
        <v>5</v>
      </c>
      <c r="M22">
        <v>1039400</v>
      </c>
      <c r="N22" t="s">
        <v>12</v>
      </c>
      <c r="O22" t="s">
        <v>17</v>
      </c>
      <c r="P22" s="1">
        <v>42342</v>
      </c>
      <c r="Q22" t="s">
        <v>29</v>
      </c>
    </row>
    <row r="24" spans="5:17">
      <c r="E24">
        <v>398375</v>
      </c>
      <c r="F24">
        <v>2</v>
      </c>
      <c r="G24">
        <v>165625</v>
      </c>
      <c r="H24">
        <v>10</v>
      </c>
      <c r="M24">
        <v>1039400</v>
      </c>
      <c r="N24" t="s">
        <v>12</v>
      </c>
      <c r="O24" t="s">
        <v>17</v>
      </c>
      <c r="P24" s="1">
        <v>42342</v>
      </c>
      <c r="Q24" t="s">
        <v>30</v>
      </c>
    </row>
    <row r="25" spans="5:17">
      <c r="E25">
        <v>145250</v>
      </c>
      <c r="F25">
        <v>2</v>
      </c>
      <c r="G25">
        <v>72675</v>
      </c>
      <c r="H25">
        <v>10</v>
      </c>
      <c r="M25">
        <v>1039400</v>
      </c>
      <c r="N25" t="s">
        <v>12</v>
      </c>
      <c r="O25" t="s">
        <v>17</v>
      </c>
      <c r="P25" s="1">
        <v>42342</v>
      </c>
      <c r="Q25" t="s">
        <v>31</v>
      </c>
    </row>
    <row r="26" spans="5:17">
      <c r="I26">
        <v>147950</v>
      </c>
      <c r="J26">
        <v>-5</v>
      </c>
      <c r="K26">
        <v>0</v>
      </c>
      <c r="L26">
        <v>5</v>
      </c>
      <c r="M26">
        <v>1039400</v>
      </c>
      <c r="N26" t="s">
        <v>12</v>
      </c>
      <c r="O26" t="s">
        <v>17</v>
      </c>
      <c r="P26" s="1">
        <v>42342</v>
      </c>
      <c r="Q26" t="s">
        <v>32</v>
      </c>
    </row>
    <row r="28" spans="5:17">
      <c r="E28">
        <v>382600</v>
      </c>
      <c r="F28">
        <v>2</v>
      </c>
      <c r="G28">
        <v>94500</v>
      </c>
      <c r="H28">
        <v>10</v>
      </c>
      <c r="M28">
        <v>1039400</v>
      </c>
      <c r="N28" t="s">
        <v>12</v>
      </c>
      <c r="O28" t="s">
        <v>17</v>
      </c>
      <c r="P28" s="1">
        <v>42342</v>
      </c>
      <c r="Q28" t="s">
        <v>33</v>
      </c>
    </row>
    <row r="29" spans="5:17">
      <c r="E29">
        <v>71800</v>
      </c>
      <c r="F29">
        <v>2</v>
      </c>
      <c r="G29">
        <v>45500</v>
      </c>
      <c r="H29">
        <v>10</v>
      </c>
      <c r="M29">
        <v>1039400</v>
      </c>
      <c r="N29" t="s">
        <v>12</v>
      </c>
      <c r="O29" t="s">
        <v>17</v>
      </c>
      <c r="P29" s="1">
        <v>42342</v>
      </c>
      <c r="Q29" t="s">
        <v>34</v>
      </c>
    </row>
    <row r="30" spans="5:17">
      <c r="I30">
        <v>107525</v>
      </c>
      <c r="J30">
        <v>-5</v>
      </c>
      <c r="K30">
        <v>0</v>
      </c>
      <c r="L30">
        <v>5</v>
      </c>
      <c r="M30">
        <v>1039400</v>
      </c>
      <c r="N30" t="s">
        <v>12</v>
      </c>
      <c r="O30" t="s">
        <v>17</v>
      </c>
      <c r="P30" s="1">
        <v>42342</v>
      </c>
      <c r="Q30" t="s">
        <v>35</v>
      </c>
    </row>
    <row r="32" spans="5:17">
      <c r="E32">
        <v>503525</v>
      </c>
      <c r="F32">
        <v>2</v>
      </c>
      <c r="G32">
        <v>179850</v>
      </c>
      <c r="H32">
        <v>10</v>
      </c>
      <c r="M32">
        <v>1039400</v>
      </c>
      <c r="N32" t="s">
        <v>12</v>
      </c>
      <c r="O32" t="s">
        <v>17</v>
      </c>
      <c r="P32" s="1">
        <v>42342</v>
      </c>
      <c r="Q32" t="s">
        <v>36</v>
      </c>
    </row>
    <row r="33" spans="5:17">
      <c r="E33">
        <v>131325</v>
      </c>
      <c r="F33">
        <v>2</v>
      </c>
      <c r="G33">
        <v>65900</v>
      </c>
      <c r="H33">
        <v>10</v>
      </c>
      <c r="M33">
        <v>1039400</v>
      </c>
      <c r="N33" t="s">
        <v>12</v>
      </c>
      <c r="O33" t="s">
        <v>17</v>
      </c>
      <c r="P33" s="1">
        <v>42342</v>
      </c>
      <c r="Q33" t="s">
        <v>37</v>
      </c>
    </row>
    <row r="34" spans="5:17">
      <c r="I34">
        <v>219200</v>
      </c>
      <c r="J34">
        <v>-5</v>
      </c>
      <c r="K34">
        <v>0</v>
      </c>
      <c r="L34">
        <v>5</v>
      </c>
      <c r="M34">
        <v>1039400</v>
      </c>
      <c r="N34" t="s">
        <v>12</v>
      </c>
      <c r="O34" t="s">
        <v>17</v>
      </c>
      <c r="P34" s="1">
        <v>42342</v>
      </c>
      <c r="Q34" t="s">
        <v>38</v>
      </c>
    </row>
    <row r="36" spans="5:17">
      <c r="E36">
        <v>274875</v>
      </c>
      <c r="F36">
        <v>15</v>
      </c>
      <c r="G36">
        <v>147975</v>
      </c>
      <c r="H36">
        <v>30</v>
      </c>
      <c r="M36">
        <v>1039400</v>
      </c>
      <c r="N36" t="s">
        <v>12</v>
      </c>
      <c r="O36" t="s">
        <v>13</v>
      </c>
      <c r="P36" s="1">
        <v>42342</v>
      </c>
      <c r="Q36" t="s">
        <v>14</v>
      </c>
    </row>
    <row r="37" spans="5:17">
      <c r="E37">
        <v>216025</v>
      </c>
      <c r="F37">
        <v>15</v>
      </c>
      <c r="G37">
        <v>123800</v>
      </c>
      <c r="H37">
        <v>30</v>
      </c>
      <c r="M37">
        <v>1039400</v>
      </c>
      <c r="N37" t="s">
        <v>12</v>
      </c>
      <c r="O37" t="s">
        <v>13</v>
      </c>
      <c r="P37" s="1">
        <v>42342</v>
      </c>
      <c r="Q37" t="s">
        <v>39</v>
      </c>
    </row>
    <row r="38" spans="5:17">
      <c r="I38">
        <v>118925</v>
      </c>
      <c r="J38">
        <v>-5</v>
      </c>
      <c r="K38">
        <v>0</v>
      </c>
      <c r="L38">
        <v>5</v>
      </c>
      <c r="M38">
        <v>1039400</v>
      </c>
      <c r="N38" t="s">
        <v>12</v>
      </c>
      <c r="O38" t="s">
        <v>13</v>
      </c>
      <c r="P38" s="1">
        <v>42342</v>
      </c>
      <c r="Q38" t="s">
        <v>40</v>
      </c>
    </row>
    <row r="40" spans="5:17">
      <c r="E40">
        <v>479025</v>
      </c>
      <c r="F40">
        <v>2</v>
      </c>
      <c r="G40">
        <v>160475</v>
      </c>
      <c r="H40">
        <v>10</v>
      </c>
      <c r="M40">
        <v>1039400</v>
      </c>
      <c r="N40" t="s">
        <v>12</v>
      </c>
      <c r="O40" t="s">
        <v>17</v>
      </c>
      <c r="P40" s="1">
        <v>42342</v>
      </c>
      <c r="Q40" t="s">
        <v>18</v>
      </c>
    </row>
    <row r="41" spans="5:17">
      <c r="E41">
        <v>406675</v>
      </c>
      <c r="F41">
        <v>2</v>
      </c>
      <c r="G41">
        <v>119250</v>
      </c>
      <c r="H41">
        <v>10</v>
      </c>
      <c r="M41">
        <v>1039400</v>
      </c>
      <c r="N41" t="s">
        <v>12</v>
      </c>
      <c r="O41" t="s">
        <v>17</v>
      </c>
      <c r="P41" s="1">
        <v>42342</v>
      </c>
      <c r="Q41" t="s">
        <v>41</v>
      </c>
    </row>
    <row r="42" spans="5:17">
      <c r="I42">
        <v>21775</v>
      </c>
      <c r="J42">
        <v>-5</v>
      </c>
      <c r="K42">
        <v>0</v>
      </c>
      <c r="L42">
        <v>5</v>
      </c>
      <c r="M42">
        <v>1039400</v>
      </c>
      <c r="N42" t="s">
        <v>12</v>
      </c>
      <c r="O42" t="s">
        <v>17</v>
      </c>
      <c r="P42" s="1">
        <v>42342</v>
      </c>
      <c r="Q42" t="s">
        <v>42</v>
      </c>
    </row>
    <row r="44" spans="5:17">
      <c r="E44">
        <v>440250</v>
      </c>
      <c r="F44">
        <v>2</v>
      </c>
      <c r="G44">
        <v>132975</v>
      </c>
      <c r="H44">
        <v>10</v>
      </c>
      <c r="M44">
        <v>1039400</v>
      </c>
      <c r="N44" t="s">
        <v>12</v>
      </c>
      <c r="O44" t="s">
        <v>17</v>
      </c>
      <c r="P44" s="1">
        <v>42342</v>
      </c>
      <c r="Q44" t="s">
        <v>21</v>
      </c>
    </row>
    <row r="45" spans="5:17">
      <c r="E45">
        <v>396725</v>
      </c>
      <c r="F45">
        <v>2</v>
      </c>
      <c r="G45">
        <v>94200</v>
      </c>
      <c r="H45">
        <v>10</v>
      </c>
      <c r="M45">
        <v>1039400</v>
      </c>
      <c r="N45" t="s">
        <v>12</v>
      </c>
      <c r="O45" t="s">
        <v>17</v>
      </c>
      <c r="P45" s="1">
        <v>42342</v>
      </c>
      <c r="Q45" t="s">
        <v>43</v>
      </c>
    </row>
    <row r="46" spans="5:17">
      <c r="I46">
        <v>24075</v>
      </c>
      <c r="J46">
        <v>-5</v>
      </c>
      <c r="K46">
        <v>0</v>
      </c>
      <c r="L46">
        <v>5</v>
      </c>
      <c r="M46">
        <v>1039400</v>
      </c>
      <c r="N46" t="s">
        <v>12</v>
      </c>
      <c r="O46" t="s">
        <v>17</v>
      </c>
      <c r="P46" s="1">
        <v>42342</v>
      </c>
      <c r="Q46" t="s">
        <v>44</v>
      </c>
    </row>
    <row r="48" spans="5:17">
      <c r="E48">
        <v>560650</v>
      </c>
      <c r="F48">
        <v>2</v>
      </c>
      <c r="G48">
        <v>228025</v>
      </c>
      <c r="H48">
        <v>10</v>
      </c>
      <c r="M48">
        <v>1039400</v>
      </c>
      <c r="N48" t="s">
        <v>12</v>
      </c>
      <c r="O48" t="s">
        <v>17</v>
      </c>
      <c r="P48" s="1">
        <v>42342</v>
      </c>
      <c r="Q48" t="s">
        <v>24</v>
      </c>
    </row>
    <row r="49" spans="5:17">
      <c r="E49">
        <v>521850</v>
      </c>
      <c r="F49">
        <v>2</v>
      </c>
      <c r="G49">
        <v>172200</v>
      </c>
      <c r="H49">
        <v>10</v>
      </c>
      <c r="M49">
        <v>1039400</v>
      </c>
      <c r="N49" t="s">
        <v>12</v>
      </c>
      <c r="O49" t="s">
        <v>17</v>
      </c>
      <c r="P49" s="1">
        <v>42342</v>
      </c>
      <c r="Q49" t="s">
        <v>45</v>
      </c>
    </row>
    <row r="50" spans="5:17">
      <c r="I50">
        <v>97350</v>
      </c>
      <c r="J50">
        <v>-5</v>
      </c>
      <c r="K50">
        <v>0</v>
      </c>
      <c r="L50">
        <v>5</v>
      </c>
      <c r="M50">
        <v>1039400</v>
      </c>
      <c r="N50" t="s">
        <v>12</v>
      </c>
      <c r="O50" t="s">
        <v>17</v>
      </c>
      <c r="P50" s="1">
        <v>42342</v>
      </c>
      <c r="Q50" t="s">
        <v>46</v>
      </c>
    </row>
    <row r="52" spans="5:17">
      <c r="E52">
        <v>109875</v>
      </c>
      <c r="F52">
        <v>2</v>
      </c>
      <c r="G52">
        <v>51325</v>
      </c>
      <c r="H52">
        <v>10</v>
      </c>
      <c r="M52">
        <v>1039400</v>
      </c>
      <c r="N52" t="s">
        <v>12</v>
      </c>
      <c r="O52" t="s">
        <v>17</v>
      </c>
      <c r="P52" s="1">
        <v>42342</v>
      </c>
      <c r="Q52" t="s">
        <v>27</v>
      </c>
    </row>
    <row r="53" spans="5:17">
      <c r="E53">
        <v>96900</v>
      </c>
      <c r="F53">
        <v>2</v>
      </c>
      <c r="G53">
        <v>48125</v>
      </c>
      <c r="H53">
        <v>10</v>
      </c>
      <c r="M53">
        <v>1039400</v>
      </c>
      <c r="N53" t="s">
        <v>12</v>
      </c>
      <c r="O53" t="s">
        <v>17</v>
      </c>
      <c r="P53" s="1">
        <v>42342</v>
      </c>
      <c r="Q53" t="s">
        <v>47</v>
      </c>
    </row>
    <row r="54" spans="5:17">
      <c r="I54">
        <v>775</v>
      </c>
      <c r="J54">
        <v>-5</v>
      </c>
      <c r="K54">
        <v>0</v>
      </c>
      <c r="L54">
        <v>5</v>
      </c>
      <c r="M54">
        <v>1039400</v>
      </c>
      <c r="N54" t="s">
        <v>12</v>
      </c>
      <c r="O54" t="s">
        <v>17</v>
      </c>
      <c r="P54" s="1">
        <v>42342</v>
      </c>
      <c r="Q54" t="s">
        <v>48</v>
      </c>
    </row>
    <row r="56" spans="5:17">
      <c r="E56">
        <v>398375</v>
      </c>
      <c r="F56">
        <v>2</v>
      </c>
      <c r="G56">
        <v>165625</v>
      </c>
      <c r="H56">
        <v>10</v>
      </c>
      <c r="M56">
        <v>1039400</v>
      </c>
      <c r="N56" t="s">
        <v>12</v>
      </c>
      <c r="O56" t="s">
        <v>17</v>
      </c>
      <c r="P56" s="1">
        <v>42342</v>
      </c>
      <c r="Q56" t="s">
        <v>30</v>
      </c>
    </row>
    <row r="57" spans="5:17">
      <c r="E57">
        <v>370725</v>
      </c>
      <c r="F57">
        <v>2</v>
      </c>
      <c r="G57">
        <v>132800</v>
      </c>
      <c r="H57">
        <v>10</v>
      </c>
      <c r="M57">
        <v>1039400</v>
      </c>
      <c r="N57" t="s">
        <v>12</v>
      </c>
      <c r="O57" t="s">
        <v>17</v>
      </c>
      <c r="P57" s="1">
        <v>42342</v>
      </c>
      <c r="Q57" t="s">
        <v>49</v>
      </c>
    </row>
    <row r="58" spans="5:17">
      <c r="I58">
        <v>65625</v>
      </c>
      <c r="J58">
        <v>-5</v>
      </c>
      <c r="K58">
        <v>0</v>
      </c>
      <c r="L58">
        <v>5</v>
      </c>
      <c r="M58">
        <v>1039400</v>
      </c>
      <c r="N58" t="s">
        <v>12</v>
      </c>
      <c r="O58" t="s">
        <v>17</v>
      </c>
      <c r="P58" s="1">
        <v>42342</v>
      </c>
      <c r="Q58" t="s">
        <v>50</v>
      </c>
    </row>
    <row r="60" spans="5:17">
      <c r="E60">
        <v>382600</v>
      </c>
      <c r="F60">
        <v>2</v>
      </c>
      <c r="G60">
        <v>94500</v>
      </c>
      <c r="H60">
        <v>10</v>
      </c>
      <c r="M60">
        <v>1039400</v>
      </c>
      <c r="N60" t="s">
        <v>12</v>
      </c>
      <c r="O60" t="s">
        <v>17</v>
      </c>
      <c r="P60" s="1">
        <v>42342</v>
      </c>
      <c r="Q60" t="s">
        <v>33</v>
      </c>
    </row>
    <row r="61" spans="5:17">
      <c r="E61">
        <v>329200</v>
      </c>
      <c r="F61">
        <v>2</v>
      </c>
      <c r="G61">
        <v>62325</v>
      </c>
      <c r="H61">
        <v>10</v>
      </c>
      <c r="M61">
        <v>1039400</v>
      </c>
      <c r="N61" t="s">
        <v>12</v>
      </c>
      <c r="O61" t="s">
        <v>17</v>
      </c>
      <c r="P61" s="1">
        <v>42342</v>
      </c>
      <c r="Q61" t="s">
        <v>51</v>
      </c>
    </row>
    <row r="62" spans="5:17">
      <c r="I62">
        <v>24825</v>
      </c>
      <c r="J62">
        <v>-5</v>
      </c>
      <c r="K62">
        <v>0</v>
      </c>
      <c r="L62">
        <v>5</v>
      </c>
      <c r="M62">
        <v>1039400</v>
      </c>
      <c r="N62" t="s">
        <v>12</v>
      </c>
      <c r="O62" t="s">
        <v>17</v>
      </c>
      <c r="P62" s="1">
        <v>42342</v>
      </c>
      <c r="Q62" t="s">
        <v>52</v>
      </c>
    </row>
    <row r="64" spans="5:17">
      <c r="E64">
        <v>503525</v>
      </c>
      <c r="F64">
        <v>2</v>
      </c>
      <c r="G64">
        <v>179850</v>
      </c>
      <c r="H64">
        <v>10</v>
      </c>
      <c r="M64">
        <v>1039400</v>
      </c>
      <c r="N64" t="s">
        <v>12</v>
      </c>
      <c r="O64" t="s">
        <v>17</v>
      </c>
      <c r="P64" s="1">
        <v>42342</v>
      </c>
      <c r="Q64" t="s">
        <v>36</v>
      </c>
    </row>
    <row r="65" spans="5:17">
      <c r="E65">
        <v>460975</v>
      </c>
      <c r="F65">
        <v>2</v>
      </c>
      <c r="G65">
        <v>133275</v>
      </c>
      <c r="H65">
        <v>10</v>
      </c>
      <c r="M65">
        <v>1039400</v>
      </c>
      <c r="N65" t="s">
        <v>12</v>
      </c>
      <c r="O65" t="s">
        <v>17</v>
      </c>
      <c r="P65" s="1">
        <v>42342</v>
      </c>
      <c r="Q65" t="s">
        <v>53</v>
      </c>
    </row>
    <row r="66" spans="5:17">
      <c r="I66">
        <v>77950</v>
      </c>
      <c r="J66">
        <v>-5</v>
      </c>
      <c r="K66">
        <v>0</v>
      </c>
      <c r="L66">
        <v>5</v>
      </c>
      <c r="M66">
        <v>1039400</v>
      </c>
      <c r="N66" t="s">
        <v>12</v>
      </c>
      <c r="O66" t="s">
        <v>17</v>
      </c>
      <c r="P66" s="1">
        <v>42342</v>
      </c>
      <c r="Q66" t="s">
        <v>54</v>
      </c>
    </row>
    <row r="68" spans="5:17">
      <c r="E68">
        <v>274875</v>
      </c>
      <c r="F68">
        <v>15</v>
      </c>
      <c r="G68">
        <v>147975</v>
      </c>
      <c r="H68">
        <v>30</v>
      </c>
      <c r="M68">
        <v>1039400</v>
      </c>
      <c r="N68" t="s">
        <v>12</v>
      </c>
      <c r="O68" t="s">
        <v>13</v>
      </c>
      <c r="P68" s="1">
        <v>42342</v>
      </c>
      <c r="Q68" t="s">
        <v>14</v>
      </c>
    </row>
    <row r="69" spans="5:17">
      <c r="E69">
        <v>256850</v>
      </c>
      <c r="F69">
        <v>15</v>
      </c>
      <c r="G69">
        <v>139950</v>
      </c>
      <c r="H69">
        <v>30</v>
      </c>
      <c r="M69">
        <v>1039400</v>
      </c>
      <c r="N69" t="s">
        <v>12</v>
      </c>
      <c r="O69" t="s">
        <v>13</v>
      </c>
      <c r="P69" s="1">
        <v>42342</v>
      </c>
      <c r="Q69" t="s">
        <v>55</v>
      </c>
    </row>
    <row r="70" spans="5:17">
      <c r="I70">
        <v>11025</v>
      </c>
      <c r="J70">
        <v>-5</v>
      </c>
      <c r="K70">
        <v>0</v>
      </c>
      <c r="L70">
        <v>5</v>
      </c>
      <c r="M70">
        <v>1039400</v>
      </c>
      <c r="N70" t="s">
        <v>12</v>
      </c>
      <c r="O70" t="s">
        <v>13</v>
      </c>
      <c r="P70" s="1">
        <v>42342</v>
      </c>
      <c r="Q70" t="s">
        <v>56</v>
      </c>
    </row>
    <row r="72" spans="5:17">
      <c r="E72">
        <v>479025</v>
      </c>
      <c r="F72">
        <v>2</v>
      </c>
      <c r="G72">
        <v>160475</v>
      </c>
      <c r="H72">
        <v>10</v>
      </c>
      <c r="M72">
        <v>1039400</v>
      </c>
      <c r="N72" t="s">
        <v>12</v>
      </c>
      <c r="O72" t="s">
        <v>17</v>
      </c>
      <c r="P72" s="1">
        <v>42342</v>
      </c>
      <c r="Q72" t="s">
        <v>18</v>
      </c>
    </row>
    <row r="73" spans="5:17">
      <c r="E73">
        <v>461875</v>
      </c>
      <c r="F73">
        <v>2</v>
      </c>
      <c r="G73">
        <v>146800</v>
      </c>
      <c r="H73">
        <v>10</v>
      </c>
      <c r="M73">
        <v>1039400</v>
      </c>
      <c r="N73" t="s">
        <v>12</v>
      </c>
      <c r="O73" t="s">
        <v>17</v>
      </c>
      <c r="P73" s="1">
        <v>42342</v>
      </c>
      <c r="Q73" t="s">
        <v>57</v>
      </c>
    </row>
    <row r="74" spans="5:17">
      <c r="I74">
        <v>0</v>
      </c>
      <c r="J74">
        <v>-5</v>
      </c>
      <c r="K74">
        <v>0</v>
      </c>
      <c r="L74">
        <v>5</v>
      </c>
      <c r="M74">
        <v>1039400</v>
      </c>
      <c r="N74" t="s">
        <v>12</v>
      </c>
      <c r="O74" t="s">
        <v>17</v>
      </c>
      <c r="P74" s="1">
        <v>42342</v>
      </c>
      <c r="Q74" t="s">
        <v>58</v>
      </c>
    </row>
    <row r="76" spans="5:17">
      <c r="E76">
        <v>440250</v>
      </c>
      <c r="F76">
        <v>2</v>
      </c>
      <c r="G76">
        <v>132975</v>
      </c>
      <c r="H76">
        <v>10</v>
      </c>
      <c r="M76">
        <v>1039400</v>
      </c>
      <c r="N76" t="s">
        <v>12</v>
      </c>
      <c r="O76" t="s">
        <v>17</v>
      </c>
      <c r="P76" s="1">
        <v>42342</v>
      </c>
      <c r="Q76" t="s">
        <v>21</v>
      </c>
    </row>
    <row r="77" spans="5:17">
      <c r="E77">
        <v>430950</v>
      </c>
      <c r="F77">
        <v>2</v>
      </c>
      <c r="G77">
        <v>122875</v>
      </c>
      <c r="H77">
        <v>10</v>
      </c>
      <c r="M77">
        <v>1039400</v>
      </c>
      <c r="N77" t="s">
        <v>12</v>
      </c>
      <c r="O77" t="s">
        <v>17</v>
      </c>
      <c r="P77" s="1">
        <v>42342</v>
      </c>
      <c r="Q77" t="s">
        <v>59</v>
      </c>
    </row>
    <row r="78" spans="5:17">
      <c r="I78">
        <v>275</v>
      </c>
      <c r="J78">
        <v>-5</v>
      </c>
      <c r="K78">
        <v>0</v>
      </c>
      <c r="L78">
        <v>5</v>
      </c>
      <c r="M78">
        <v>1039400</v>
      </c>
      <c r="N78" t="s">
        <v>12</v>
      </c>
      <c r="O78" t="s">
        <v>17</v>
      </c>
      <c r="P78" s="1">
        <v>42342</v>
      </c>
      <c r="Q78" t="s">
        <v>60</v>
      </c>
    </row>
    <row r="80" spans="5:17">
      <c r="E80">
        <v>560650</v>
      </c>
      <c r="F80">
        <v>2</v>
      </c>
      <c r="G80">
        <v>228025</v>
      </c>
      <c r="H80">
        <v>10</v>
      </c>
      <c r="M80">
        <v>1039400</v>
      </c>
      <c r="N80" t="s">
        <v>12</v>
      </c>
      <c r="O80" t="s">
        <v>17</v>
      </c>
      <c r="P80" s="1">
        <v>42342</v>
      </c>
      <c r="Q80" t="s">
        <v>24</v>
      </c>
    </row>
    <row r="81" spans="5:17">
      <c r="E81">
        <v>552325</v>
      </c>
      <c r="F81">
        <v>2</v>
      </c>
      <c r="G81">
        <v>216175</v>
      </c>
      <c r="H81">
        <v>10</v>
      </c>
      <c r="M81">
        <v>1039400</v>
      </c>
      <c r="N81" t="s">
        <v>12</v>
      </c>
      <c r="O81" t="s">
        <v>17</v>
      </c>
      <c r="P81" s="1">
        <v>42342</v>
      </c>
      <c r="Q81" t="s">
        <v>61</v>
      </c>
    </row>
    <row r="82" spans="5:17">
      <c r="I82">
        <v>800</v>
      </c>
      <c r="J82">
        <v>-5</v>
      </c>
      <c r="K82">
        <v>0</v>
      </c>
      <c r="L82">
        <v>5</v>
      </c>
      <c r="M82">
        <v>1039400</v>
      </c>
      <c r="N82" t="s">
        <v>12</v>
      </c>
      <c r="O82" t="s">
        <v>17</v>
      </c>
      <c r="P82" s="1">
        <v>42342</v>
      </c>
      <c r="Q82" t="s">
        <v>62</v>
      </c>
    </row>
    <row r="84" spans="5:17">
      <c r="E84">
        <v>109875</v>
      </c>
      <c r="F84">
        <v>2</v>
      </c>
      <c r="G84">
        <v>51325</v>
      </c>
      <c r="H84">
        <v>10</v>
      </c>
      <c r="M84">
        <v>1039400</v>
      </c>
      <c r="N84" t="s">
        <v>12</v>
      </c>
      <c r="O84" t="s">
        <v>17</v>
      </c>
      <c r="P84" s="1">
        <v>42342</v>
      </c>
      <c r="Q84" t="s">
        <v>27</v>
      </c>
    </row>
    <row r="85" spans="5:17">
      <c r="E85">
        <v>105500</v>
      </c>
      <c r="F85">
        <v>2</v>
      </c>
      <c r="G85">
        <v>50350</v>
      </c>
      <c r="H85">
        <v>10</v>
      </c>
      <c r="M85">
        <v>1039400</v>
      </c>
      <c r="N85" t="s">
        <v>12</v>
      </c>
      <c r="O85" t="s">
        <v>17</v>
      </c>
      <c r="P85" s="1">
        <v>42342</v>
      </c>
      <c r="Q85" t="s">
        <v>63</v>
      </c>
    </row>
    <row r="86" spans="5:17">
      <c r="I86">
        <v>0</v>
      </c>
      <c r="J86">
        <v>-5</v>
      </c>
      <c r="K86">
        <v>0</v>
      </c>
      <c r="L86">
        <v>5</v>
      </c>
      <c r="M86">
        <v>1039400</v>
      </c>
      <c r="N86" t="s">
        <v>12</v>
      </c>
      <c r="O86" t="s">
        <v>17</v>
      </c>
      <c r="P86" s="1">
        <v>42342</v>
      </c>
      <c r="Q86" t="s">
        <v>64</v>
      </c>
    </row>
    <row r="88" spans="5:17">
      <c r="E88">
        <v>398375</v>
      </c>
      <c r="F88">
        <v>2</v>
      </c>
      <c r="G88">
        <v>165625</v>
      </c>
      <c r="H88">
        <v>10</v>
      </c>
      <c r="M88">
        <v>1039400</v>
      </c>
      <c r="N88" t="s">
        <v>12</v>
      </c>
      <c r="O88" t="s">
        <v>17</v>
      </c>
      <c r="P88" s="1">
        <v>42342</v>
      </c>
      <c r="Q88" t="s">
        <v>30</v>
      </c>
    </row>
    <row r="89" spans="5:17">
      <c r="E89">
        <v>390625</v>
      </c>
      <c r="F89">
        <v>2</v>
      </c>
      <c r="G89">
        <v>157225</v>
      </c>
      <c r="H89">
        <v>10</v>
      </c>
      <c r="M89">
        <v>1039400</v>
      </c>
      <c r="N89" t="s">
        <v>12</v>
      </c>
      <c r="O89" t="s">
        <v>17</v>
      </c>
      <c r="P89" s="1">
        <v>42342</v>
      </c>
      <c r="Q89" t="s">
        <v>65</v>
      </c>
    </row>
    <row r="90" spans="5:17">
      <c r="I90">
        <v>600</v>
      </c>
      <c r="J90">
        <v>-5</v>
      </c>
      <c r="K90">
        <v>0</v>
      </c>
      <c r="L90">
        <v>5</v>
      </c>
      <c r="M90">
        <v>1039400</v>
      </c>
      <c r="N90" t="s">
        <v>12</v>
      </c>
      <c r="O90" t="s">
        <v>17</v>
      </c>
      <c r="P90" s="1">
        <v>42342</v>
      </c>
      <c r="Q90" t="s">
        <v>66</v>
      </c>
    </row>
    <row r="92" spans="5:17">
      <c r="E92">
        <v>382600</v>
      </c>
      <c r="F92">
        <v>2</v>
      </c>
      <c r="G92">
        <v>94500</v>
      </c>
      <c r="H92">
        <v>10</v>
      </c>
      <c r="M92">
        <v>1039400</v>
      </c>
      <c r="N92" t="s">
        <v>12</v>
      </c>
      <c r="O92" t="s">
        <v>17</v>
      </c>
      <c r="P92" s="1">
        <v>42342</v>
      </c>
      <c r="Q92" t="s">
        <v>33</v>
      </c>
    </row>
    <row r="93" spans="5:17">
      <c r="E93">
        <v>369150</v>
      </c>
      <c r="F93">
        <v>2</v>
      </c>
      <c r="G93">
        <v>88575</v>
      </c>
      <c r="H93">
        <v>10</v>
      </c>
      <c r="M93">
        <v>1039400</v>
      </c>
      <c r="N93" t="s">
        <v>12</v>
      </c>
      <c r="O93" t="s">
        <v>17</v>
      </c>
      <c r="P93" s="1">
        <v>42342</v>
      </c>
      <c r="Q93" t="s">
        <v>67</v>
      </c>
    </row>
    <row r="94" spans="5:17">
      <c r="I94">
        <v>175</v>
      </c>
      <c r="J94">
        <v>-5</v>
      </c>
      <c r="K94">
        <v>0</v>
      </c>
      <c r="L94">
        <v>5</v>
      </c>
      <c r="M94">
        <v>1039400</v>
      </c>
      <c r="N94" t="s">
        <v>12</v>
      </c>
      <c r="O94" t="s">
        <v>17</v>
      </c>
      <c r="P94" s="1">
        <v>42342</v>
      </c>
      <c r="Q94" t="s">
        <v>68</v>
      </c>
    </row>
    <row r="96" spans="5:17">
      <c r="E96">
        <v>503525</v>
      </c>
      <c r="F96">
        <v>2</v>
      </c>
      <c r="G96">
        <v>179850</v>
      </c>
      <c r="H96">
        <v>10</v>
      </c>
      <c r="M96">
        <v>1039400</v>
      </c>
      <c r="N96" t="s">
        <v>12</v>
      </c>
      <c r="O96" t="s">
        <v>17</v>
      </c>
      <c r="P96" s="1">
        <v>42342</v>
      </c>
      <c r="Q96" t="s">
        <v>36</v>
      </c>
    </row>
    <row r="97" spans="5:17">
      <c r="E97">
        <v>493250</v>
      </c>
      <c r="F97">
        <v>2</v>
      </c>
      <c r="G97">
        <v>168750</v>
      </c>
      <c r="H97">
        <v>10</v>
      </c>
      <c r="M97">
        <v>1039400</v>
      </c>
      <c r="N97" t="s">
        <v>12</v>
      </c>
      <c r="O97" t="s">
        <v>17</v>
      </c>
      <c r="P97" s="1">
        <v>42342</v>
      </c>
      <c r="Q97" t="s">
        <v>69</v>
      </c>
    </row>
    <row r="98" spans="5:17">
      <c r="I98">
        <v>1025</v>
      </c>
      <c r="J98">
        <v>-5</v>
      </c>
      <c r="K98">
        <v>0</v>
      </c>
      <c r="L98">
        <v>5</v>
      </c>
      <c r="M98">
        <v>1039400</v>
      </c>
      <c r="N98" t="s">
        <v>12</v>
      </c>
      <c r="O98" t="s">
        <v>17</v>
      </c>
      <c r="P98" s="1">
        <v>42342</v>
      </c>
      <c r="Q98" t="s">
        <v>70</v>
      </c>
    </row>
    <row r="100" spans="5:17">
      <c r="E100">
        <v>274875</v>
      </c>
      <c r="F100">
        <v>15</v>
      </c>
      <c r="G100">
        <v>147975</v>
      </c>
      <c r="H100">
        <v>30</v>
      </c>
      <c r="M100">
        <v>1039400</v>
      </c>
      <c r="N100" t="s">
        <v>12</v>
      </c>
      <c r="O100" t="s">
        <v>13</v>
      </c>
      <c r="P100" s="1">
        <v>42342</v>
      </c>
      <c r="Q100" t="s">
        <v>14</v>
      </c>
    </row>
    <row r="101" spans="5:17">
      <c r="E101">
        <v>142425</v>
      </c>
      <c r="F101">
        <v>15</v>
      </c>
      <c r="G101">
        <v>107000</v>
      </c>
      <c r="H101">
        <v>30</v>
      </c>
      <c r="M101">
        <v>1039400</v>
      </c>
      <c r="N101" t="s">
        <v>12</v>
      </c>
      <c r="O101" t="s">
        <v>13</v>
      </c>
      <c r="P101" s="1">
        <v>42342</v>
      </c>
      <c r="Q101" t="s">
        <v>71</v>
      </c>
    </row>
    <row r="102" spans="5:17">
      <c r="I102">
        <v>314950</v>
      </c>
      <c r="J102">
        <v>-5</v>
      </c>
      <c r="K102">
        <v>0</v>
      </c>
      <c r="L102">
        <v>5</v>
      </c>
      <c r="M102">
        <v>1039400</v>
      </c>
      <c r="N102" t="s">
        <v>12</v>
      </c>
      <c r="O102" t="s">
        <v>13</v>
      </c>
      <c r="P102" s="1">
        <v>42342</v>
      </c>
      <c r="Q102" t="s">
        <v>72</v>
      </c>
    </row>
    <row r="104" spans="5:17">
      <c r="E104">
        <v>479025</v>
      </c>
      <c r="F104">
        <v>2</v>
      </c>
      <c r="G104">
        <v>160475</v>
      </c>
      <c r="H104">
        <v>10</v>
      </c>
      <c r="M104">
        <v>1039400</v>
      </c>
      <c r="N104" t="s">
        <v>12</v>
      </c>
      <c r="O104" t="s">
        <v>17</v>
      </c>
      <c r="P104" s="1">
        <v>42342</v>
      </c>
      <c r="Q104" t="s">
        <v>18</v>
      </c>
    </row>
    <row r="105" spans="5:17">
      <c r="E105">
        <v>164350</v>
      </c>
      <c r="F105">
        <v>2</v>
      </c>
      <c r="G105">
        <v>97625</v>
      </c>
      <c r="H105">
        <v>10</v>
      </c>
      <c r="M105">
        <v>1039400</v>
      </c>
      <c r="N105" t="s">
        <v>12</v>
      </c>
      <c r="O105" t="s">
        <v>17</v>
      </c>
      <c r="P105" s="1">
        <v>42342</v>
      </c>
      <c r="Q105" t="s">
        <v>73</v>
      </c>
    </row>
    <row r="106" spans="5:17">
      <c r="I106">
        <v>138775</v>
      </c>
      <c r="J106">
        <v>-5</v>
      </c>
      <c r="K106">
        <v>0</v>
      </c>
      <c r="L106">
        <v>5</v>
      </c>
      <c r="M106">
        <v>1039400</v>
      </c>
      <c r="N106" t="s">
        <v>12</v>
      </c>
      <c r="O106" t="s">
        <v>17</v>
      </c>
      <c r="P106" s="1">
        <v>42342</v>
      </c>
      <c r="Q106" t="s">
        <v>74</v>
      </c>
    </row>
    <row r="108" spans="5:17">
      <c r="E108">
        <v>440250</v>
      </c>
      <c r="F108">
        <v>2</v>
      </c>
      <c r="G108">
        <v>132975</v>
      </c>
      <c r="H108">
        <v>10</v>
      </c>
      <c r="M108">
        <v>1039400</v>
      </c>
      <c r="N108" t="s">
        <v>12</v>
      </c>
      <c r="O108" t="s">
        <v>17</v>
      </c>
      <c r="P108" s="1">
        <v>42342</v>
      </c>
      <c r="Q108" t="s">
        <v>21</v>
      </c>
    </row>
    <row r="109" spans="5:17">
      <c r="E109">
        <v>150625</v>
      </c>
      <c r="F109">
        <v>2</v>
      </c>
      <c r="G109">
        <v>74650</v>
      </c>
      <c r="H109">
        <v>10</v>
      </c>
      <c r="M109">
        <v>1039400</v>
      </c>
      <c r="N109" t="s">
        <v>12</v>
      </c>
      <c r="O109" t="s">
        <v>17</v>
      </c>
      <c r="P109" s="1">
        <v>42342</v>
      </c>
      <c r="Q109" t="s">
        <v>75</v>
      </c>
    </row>
    <row r="110" spans="5:17">
      <c r="I110">
        <v>111525</v>
      </c>
      <c r="J110">
        <v>-5</v>
      </c>
      <c r="K110">
        <v>0</v>
      </c>
      <c r="L110">
        <v>5</v>
      </c>
      <c r="M110">
        <v>1039400</v>
      </c>
      <c r="N110" t="s">
        <v>12</v>
      </c>
      <c r="O110" t="s">
        <v>17</v>
      </c>
      <c r="P110" s="1">
        <v>42342</v>
      </c>
      <c r="Q110" t="s">
        <v>76</v>
      </c>
    </row>
    <row r="112" spans="5:17">
      <c r="E112">
        <v>560650</v>
      </c>
      <c r="F112">
        <v>2</v>
      </c>
      <c r="G112">
        <v>228025</v>
      </c>
      <c r="H112">
        <v>10</v>
      </c>
      <c r="M112">
        <v>1039400</v>
      </c>
      <c r="N112" t="s">
        <v>12</v>
      </c>
      <c r="O112" t="s">
        <v>17</v>
      </c>
      <c r="P112" s="1">
        <v>42342</v>
      </c>
      <c r="Q112" t="s">
        <v>24</v>
      </c>
    </row>
    <row r="113" spans="5:17">
      <c r="E113">
        <v>163350</v>
      </c>
      <c r="F113">
        <v>2</v>
      </c>
      <c r="G113">
        <v>86900</v>
      </c>
      <c r="H113">
        <v>10</v>
      </c>
      <c r="M113">
        <v>1039400</v>
      </c>
      <c r="N113" t="s">
        <v>12</v>
      </c>
      <c r="O113" t="s">
        <v>17</v>
      </c>
      <c r="P113" s="1">
        <v>42342</v>
      </c>
      <c r="Q113" t="s">
        <v>77</v>
      </c>
    </row>
    <row r="114" spans="5:17">
      <c r="I114">
        <v>265800</v>
      </c>
      <c r="J114">
        <v>-5</v>
      </c>
      <c r="K114">
        <v>0</v>
      </c>
      <c r="L114">
        <v>5</v>
      </c>
      <c r="M114">
        <v>1039400</v>
      </c>
      <c r="N114" t="s">
        <v>12</v>
      </c>
      <c r="O114" t="s">
        <v>17</v>
      </c>
      <c r="P114" s="1">
        <v>42342</v>
      </c>
      <c r="Q114" t="s">
        <v>78</v>
      </c>
    </row>
    <row r="116" spans="5:17">
      <c r="E116">
        <v>109875</v>
      </c>
      <c r="F116">
        <v>2</v>
      </c>
      <c r="G116">
        <v>51325</v>
      </c>
      <c r="H116">
        <v>10</v>
      </c>
      <c r="M116">
        <v>1039400</v>
      </c>
      <c r="N116" t="s">
        <v>12</v>
      </c>
      <c r="O116" t="s">
        <v>17</v>
      </c>
      <c r="P116" s="1">
        <v>42342</v>
      </c>
      <c r="Q116" t="s">
        <v>27</v>
      </c>
    </row>
    <row r="117" spans="5:17">
      <c r="E117">
        <v>58600</v>
      </c>
      <c r="F117">
        <v>2</v>
      </c>
      <c r="G117">
        <v>42175</v>
      </c>
      <c r="H117">
        <v>10</v>
      </c>
      <c r="M117">
        <v>1039400</v>
      </c>
      <c r="N117" t="s">
        <v>12</v>
      </c>
      <c r="O117" t="s">
        <v>17</v>
      </c>
      <c r="P117" s="1">
        <v>42342</v>
      </c>
      <c r="Q117" t="s">
        <v>79</v>
      </c>
    </row>
    <row r="118" spans="5:17">
      <c r="I118">
        <v>22500</v>
      </c>
      <c r="J118">
        <v>-5</v>
      </c>
      <c r="K118">
        <v>0</v>
      </c>
      <c r="L118">
        <v>5</v>
      </c>
      <c r="M118">
        <v>1039400</v>
      </c>
      <c r="N118" t="s">
        <v>12</v>
      </c>
      <c r="O118" t="s">
        <v>17</v>
      </c>
      <c r="P118" s="1">
        <v>42342</v>
      </c>
      <c r="Q118" t="s">
        <v>80</v>
      </c>
    </row>
    <row r="120" spans="5:17">
      <c r="E120">
        <v>398375</v>
      </c>
      <c r="F120">
        <v>2</v>
      </c>
      <c r="G120">
        <v>165625</v>
      </c>
      <c r="H120">
        <v>10</v>
      </c>
      <c r="M120">
        <v>1039400</v>
      </c>
      <c r="N120" t="s">
        <v>12</v>
      </c>
      <c r="O120" t="s">
        <v>17</v>
      </c>
      <c r="P120" s="1">
        <v>42342</v>
      </c>
      <c r="Q120" t="s">
        <v>30</v>
      </c>
    </row>
    <row r="121" spans="5:17">
      <c r="E121">
        <v>142675</v>
      </c>
      <c r="F121">
        <v>2</v>
      </c>
      <c r="G121">
        <v>72675</v>
      </c>
      <c r="H121">
        <v>10</v>
      </c>
      <c r="M121">
        <v>1039400</v>
      </c>
      <c r="N121" t="s">
        <v>12</v>
      </c>
      <c r="O121" t="s">
        <v>17</v>
      </c>
      <c r="P121" s="1">
        <v>42342</v>
      </c>
      <c r="Q121" t="s">
        <v>81</v>
      </c>
    </row>
    <row r="122" spans="5:17">
      <c r="I122">
        <v>151825</v>
      </c>
      <c r="J122">
        <v>-5</v>
      </c>
      <c r="K122">
        <v>0</v>
      </c>
      <c r="L122">
        <v>5</v>
      </c>
      <c r="M122">
        <v>1039400</v>
      </c>
      <c r="N122" t="s">
        <v>12</v>
      </c>
      <c r="O122" t="s">
        <v>17</v>
      </c>
      <c r="P122" s="1">
        <v>42342</v>
      </c>
      <c r="Q122" t="s">
        <v>82</v>
      </c>
    </row>
    <row r="124" spans="5:17">
      <c r="E124">
        <v>382600</v>
      </c>
      <c r="F124">
        <v>2</v>
      </c>
      <c r="G124">
        <v>94500</v>
      </c>
      <c r="H124">
        <v>10</v>
      </c>
      <c r="M124">
        <v>1039400</v>
      </c>
      <c r="N124" t="s">
        <v>12</v>
      </c>
      <c r="O124" t="s">
        <v>17</v>
      </c>
      <c r="P124" s="1">
        <v>42342</v>
      </c>
      <c r="Q124" t="s">
        <v>33</v>
      </c>
    </row>
    <row r="125" spans="5:17">
      <c r="E125">
        <v>71800</v>
      </c>
      <c r="F125">
        <v>2</v>
      </c>
      <c r="G125">
        <v>45500</v>
      </c>
      <c r="H125">
        <v>10</v>
      </c>
      <c r="M125">
        <v>1039400</v>
      </c>
      <c r="N125" t="s">
        <v>12</v>
      </c>
      <c r="O125" t="s">
        <v>17</v>
      </c>
      <c r="P125" s="1">
        <v>42342</v>
      </c>
      <c r="Q125" t="s">
        <v>83</v>
      </c>
    </row>
    <row r="126" spans="5:17">
      <c r="I126">
        <v>107525</v>
      </c>
      <c r="J126">
        <v>-5</v>
      </c>
      <c r="K126">
        <v>0</v>
      </c>
      <c r="L126">
        <v>5</v>
      </c>
      <c r="M126">
        <v>1039400</v>
      </c>
      <c r="N126" t="s">
        <v>12</v>
      </c>
      <c r="O126" t="s">
        <v>17</v>
      </c>
      <c r="P126" s="1">
        <v>42342</v>
      </c>
      <c r="Q126" t="s">
        <v>84</v>
      </c>
    </row>
    <row r="128" spans="5:17">
      <c r="E128">
        <v>503525</v>
      </c>
      <c r="F128">
        <v>2</v>
      </c>
      <c r="G128">
        <v>179850</v>
      </c>
      <c r="H128">
        <v>10</v>
      </c>
      <c r="M128">
        <v>1039400</v>
      </c>
      <c r="N128" t="s">
        <v>12</v>
      </c>
      <c r="O128" t="s">
        <v>17</v>
      </c>
      <c r="P128" s="1">
        <v>42342</v>
      </c>
      <c r="Q128" t="s">
        <v>36</v>
      </c>
    </row>
    <row r="129" spans="5:17">
      <c r="E129">
        <v>131300</v>
      </c>
      <c r="F129">
        <v>2</v>
      </c>
      <c r="G129">
        <v>65900</v>
      </c>
      <c r="H129">
        <v>10</v>
      </c>
      <c r="M129">
        <v>1039400</v>
      </c>
      <c r="N129" t="s">
        <v>12</v>
      </c>
      <c r="O129" t="s">
        <v>17</v>
      </c>
      <c r="P129" s="1">
        <v>42342</v>
      </c>
      <c r="Q129" t="s">
        <v>85</v>
      </c>
    </row>
    <row r="130" spans="5:17">
      <c r="I130">
        <v>219575</v>
      </c>
      <c r="J130">
        <v>-5</v>
      </c>
      <c r="K130">
        <v>0</v>
      </c>
      <c r="L130">
        <v>5</v>
      </c>
      <c r="M130">
        <v>1039400</v>
      </c>
      <c r="N130" t="s">
        <v>12</v>
      </c>
      <c r="O130" t="s">
        <v>17</v>
      </c>
      <c r="P130" s="1">
        <v>42342</v>
      </c>
      <c r="Q130" t="s">
        <v>86</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4"/>
  <sheetViews>
    <sheetView workbookViewId="0">
      <selection activeCell="B45" sqref="B45"/>
    </sheetView>
  </sheetViews>
  <sheetFormatPr baseColWidth="10" defaultRowHeight="15" x14ac:dyDescent="0"/>
  <cols>
    <col min="1" max="1" width="28.5" customWidth="1"/>
    <col min="2" max="2" width="3.6640625" customWidth="1"/>
    <col min="3" max="3" width="35.6640625" customWidth="1"/>
    <col min="4" max="4" width="37.33203125" customWidth="1"/>
    <col min="5" max="5" width="12.1640625" customWidth="1"/>
    <col min="6" max="6" width="19" customWidth="1"/>
    <col min="7" max="7" width="12.1640625" customWidth="1"/>
    <col min="8" max="8" width="17.83203125" customWidth="1"/>
    <col min="9" max="9" width="13.1640625" customWidth="1"/>
    <col min="10" max="10" width="17.83203125" customWidth="1"/>
    <col min="11" max="11" width="12.83203125" customWidth="1"/>
    <col min="12" max="12" width="16" customWidth="1"/>
    <col min="13" max="13" width="14.33203125" customWidth="1"/>
    <col min="14" max="15" width="10.83203125" customWidth="1"/>
    <col min="16" max="16" width="11.6640625" customWidth="1"/>
    <col min="17" max="17" width="64.6640625" customWidth="1"/>
  </cols>
  <sheetData>
    <row r="1" spans="1:17" ht="16" thickBot="1">
      <c r="A1" s="2" t="s">
        <v>87</v>
      </c>
      <c r="B1" s="3"/>
      <c r="C1" s="3"/>
      <c r="D1" s="3"/>
      <c r="E1" s="4" t="s">
        <v>91</v>
      </c>
      <c r="F1" s="5"/>
      <c r="H1" s="5"/>
      <c r="J1" s="5"/>
      <c r="L1" s="5"/>
      <c r="N1" s="6"/>
      <c r="O1" s="6"/>
      <c r="P1" s="6"/>
      <c r="Q1" s="7"/>
    </row>
    <row r="2" spans="1:17">
      <c r="A2" s="3"/>
      <c r="B2" s="3"/>
      <c r="C2" s="35" t="str">
        <f>CONCATENATE("Summary Table.  ",E1,".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USGS_SO4 Regional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D2" s="36"/>
      <c r="E2" s="36"/>
      <c r="F2" s="36"/>
      <c r="G2" s="36"/>
      <c r="H2" s="36"/>
      <c r="I2" s="36"/>
      <c r="J2" s="36"/>
      <c r="K2" s="36"/>
      <c r="L2" s="36"/>
      <c r="M2" s="36"/>
      <c r="N2" s="36"/>
      <c r="O2" s="36"/>
      <c r="P2" s="37"/>
      <c r="Q2" s="7"/>
    </row>
    <row r="3" spans="1:17" ht="16" thickBot="1">
      <c r="A3" s="3" t="s">
        <v>88</v>
      </c>
      <c r="B3" s="3"/>
      <c r="C3" s="8" t="s">
        <v>89</v>
      </c>
      <c r="D3" s="9" t="s">
        <v>90</v>
      </c>
      <c r="E3" s="10" t="s">
        <v>1</v>
      </c>
      <c r="F3" s="11" t="s">
        <v>2</v>
      </c>
      <c r="G3" s="10" t="s">
        <v>1</v>
      </c>
      <c r="H3" s="11" t="s">
        <v>3</v>
      </c>
      <c r="I3" s="10" t="s">
        <v>4</v>
      </c>
      <c r="J3" s="11" t="s">
        <v>5</v>
      </c>
      <c r="K3" s="10" t="s">
        <v>4</v>
      </c>
      <c r="L3" s="11" t="s">
        <v>6</v>
      </c>
      <c r="M3" s="10" t="s">
        <v>7</v>
      </c>
      <c r="N3" s="12" t="s">
        <v>8</v>
      </c>
      <c r="O3" s="12" t="s">
        <v>9</v>
      </c>
      <c r="P3" s="13" t="s">
        <v>10</v>
      </c>
      <c r="Q3" s="14" t="s">
        <v>11</v>
      </c>
    </row>
    <row r="4" spans="1:17" ht="16" thickTop="1">
      <c r="A4" s="3" t="str">
        <f>IF($Q4&lt;&gt;"",RIGHT($Q4,LEN($Q4)-FIND(".",$Q4,FIND(".",$Q4)+1 ) ),"")</f>
        <v xml:space="preserve">SO4_settlAvg20001223_g_m2_yr </v>
      </c>
      <c r="B4" s="3"/>
      <c r="C4" s="15" t="str">
        <f>IF($Q4&lt;&gt;"",LEFT($Q4,FIND(".",$Q4)-1),"")</f>
        <v>USGS_Base</v>
      </c>
      <c r="D4" s="16" t="str">
        <f>IF($Q4&lt;&gt;"",RIGHT($Q4,LEN($Q4)-FIND(".",$Q4)+0  ),"")</f>
        <v xml:space="preserve">MeanPOS.SO4_settlAvg20001223_g_m2_yr </v>
      </c>
      <c r="E4">
        <v>274875</v>
      </c>
      <c r="F4">
        <v>15</v>
      </c>
      <c r="G4">
        <v>147975</v>
      </c>
      <c r="H4">
        <v>30</v>
      </c>
      <c r="M4">
        <v>1039400</v>
      </c>
      <c r="N4" t="s">
        <v>12</v>
      </c>
      <c r="O4" t="s">
        <v>13</v>
      </c>
      <c r="P4" s="1">
        <v>42342</v>
      </c>
      <c r="Q4" t="s">
        <v>14</v>
      </c>
    </row>
    <row r="5" spans="1:17">
      <c r="A5" s="3" t="str">
        <f t="shared" ref="A5:A20" si="0">IF($Q5&lt;&gt;"",RIGHT($Q5,LEN($Q5)-FIND(".",$Q5,FIND(".",$Q5)+1 ) ),"")</f>
        <v xml:space="preserve">SO4_settlAvg20001223_g_m2_yr </v>
      </c>
      <c r="B5" s="3"/>
      <c r="C5" s="15" t="str">
        <f t="shared" ref="C5:C20" si="1">IF($Q5&lt;&gt;"",LEFT($Q5,FIND(".",$Q5)-1),"")</f>
        <v>ALT1</v>
      </c>
      <c r="D5" s="16" t="str">
        <f t="shared" ref="D5:D20" si="2">IF($Q5&lt;&gt;"",RIGHT($Q5,LEN($Q5)-FIND(".",$Q5)+0  ),"")</f>
        <v xml:space="preserve">MeanPOS.SO4_settlAvg20001223_g_m2_yr </v>
      </c>
      <c r="E5">
        <v>142425</v>
      </c>
      <c r="F5">
        <v>15</v>
      </c>
      <c r="G5">
        <v>107000</v>
      </c>
      <c r="H5">
        <v>30</v>
      </c>
      <c r="M5">
        <v>1039400</v>
      </c>
      <c r="N5" t="s">
        <v>12</v>
      </c>
      <c r="O5" t="s">
        <v>13</v>
      </c>
      <c r="P5" s="1">
        <v>42342</v>
      </c>
      <c r="Q5" t="s">
        <v>15</v>
      </c>
    </row>
    <row r="6" spans="1:17">
      <c r="A6" s="3" t="str">
        <f t="shared" si="0"/>
        <v xml:space="preserve">SO4_settlAvg20001223_g_m2_yr </v>
      </c>
      <c r="B6" s="3"/>
      <c r="C6" s="15" t="str">
        <f t="shared" si="1"/>
        <v>ALT1-USGS_Base</v>
      </c>
      <c r="D6" s="16" t="str">
        <f t="shared" si="2"/>
        <v xml:space="preserve">MeanPOS.SO4_settlAvg20001223_g_m2_yr </v>
      </c>
      <c r="I6">
        <v>313675</v>
      </c>
      <c r="J6">
        <v>-5</v>
      </c>
      <c r="K6">
        <v>0</v>
      </c>
      <c r="L6">
        <v>5</v>
      </c>
      <c r="M6">
        <v>1039400</v>
      </c>
      <c r="N6" t="s">
        <v>12</v>
      </c>
      <c r="O6" t="s">
        <v>13</v>
      </c>
      <c r="P6" s="1">
        <v>42342</v>
      </c>
      <c r="Q6" t="s">
        <v>16</v>
      </c>
    </row>
    <row r="7" spans="1:17">
      <c r="A7" s="3" t="str">
        <f t="shared" si="0"/>
        <v/>
      </c>
      <c r="B7" s="3"/>
      <c r="C7" s="15" t="str">
        <f t="shared" si="1"/>
        <v/>
      </c>
      <c r="D7" s="16" t="str">
        <f t="shared" si="2"/>
        <v/>
      </c>
    </row>
    <row r="8" spans="1:17">
      <c r="A8" s="3" t="str">
        <f t="shared" si="0"/>
        <v xml:space="preserve">SO4concSfAvg20001223 </v>
      </c>
      <c r="B8" s="3"/>
      <c r="C8" s="15" t="str">
        <f t="shared" si="1"/>
        <v>USGS_Base</v>
      </c>
      <c r="D8" s="16" t="str">
        <f t="shared" si="2"/>
        <v xml:space="preserve">MeanPOS.SO4concSfAvg20001223 </v>
      </c>
      <c r="E8">
        <v>479025</v>
      </c>
      <c r="F8">
        <v>2</v>
      </c>
      <c r="G8">
        <v>160475</v>
      </c>
      <c r="H8">
        <v>10</v>
      </c>
      <c r="M8">
        <v>1039400</v>
      </c>
      <c r="N8" t="s">
        <v>12</v>
      </c>
      <c r="O8" t="s">
        <v>17</v>
      </c>
      <c r="P8" s="1">
        <v>42342</v>
      </c>
      <c r="Q8" t="s">
        <v>18</v>
      </c>
    </row>
    <row r="9" spans="1:17">
      <c r="A9" s="3" t="str">
        <f t="shared" si="0"/>
        <v xml:space="preserve">SO4concSfAvg20001223 </v>
      </c>
      <c r="B9" s="3"/>
      <c r="C9" s="15" t="str">
        <f t="shared" si="1"/>
        <v>ALT1</v>
      </c>
      <c r="D9" s="16" t="str">
        <f t="shared" si="2"/>
        <v xml:space="preserve">MeanPOS.SO4concSfAvg20001223 </v>
      </c>
      <c r="E9">
        <v>164375</v>
      </c>
      <c r="F9">
        <v>2</v>
      </c>
      <c r="G9">
        <v>97625</v>
      </c>
      <c r="H9">
        <v>10</v>
      </c>
      <c r="M9">
        <v>1039400</v>
      </c>
      <c r="N9" t="s">
        <v>12</v>
      </c>
      <c r="O9" t="s">
        <v>17</v>
      </c>
      <c r="P9" s="1">
        <v>42342</v>
      </c>
      <c r="Q9" t="s">
        <v>19</v>
      </c>
    </row>
    <row r="10" spans="1:17">
      <c r="A10" s="3" t="str">
        <f t="shared" si="0"/>
        <v xml:space="preserve">SO4concSfAvg20001223 </v>
      </c>
      <c r="B10" s="3"/>
      <c r="C10" s="15" t="str">
        <f t="shared" si="1"/>
        <v>ALT1-USGS_Base</v>
      </c>
      <c r="D10" s="16" t="str">
        <f t="shared" si="2"/>
        <v xml:space="preserve">MeanPOS.SO4concSfAvg20001223 </v>
      </c>
      <c r="I10">
        <v>137325</v>
      </c>
      <c r="J10">
        <v>-5</v>
      </c>
      <c r="K10">
        <v>0</v>
      </c>
      <c r="L10">
        <v>5</v>
      </c>
      <c r="M10">
        <v>1039400</v>
      </c>
      <c r="N10" t="s">
        <v>12</v>
      </c>
      <c r="O10" t="s">
        <v>17</v>
      </c>
      <c r="P10" s="1">
        <v>42342</v>
      </c>
      <c r="Q10" t="s">
        <v>20</v>
      </c>
    </row>
    <row r="11" spans="1:17">
      <c r="A11" s="3" t="str">
        <f t="shared" si="0"/>
        <v/>
      </c>
      <c r="B11" s="3"/>
      <c r="C11" s="15" t="str">
        <f t="shared" si="1"/>
        <v/>
      </c>
      <c r="D11" s="16" t="str">
        <f t="shared" si="2"/>
        <v/>
      </c>
    </row>
    <row r="12" spans="1:17">
      <c r="A12" s="3" t="str">
        <f t="shared" si="0"/>
        <v xml:space="preserve">SO4_settlAvg20001223_g_m2_yr </v>
      </c>
      <c r="B12" s="3"/>
      <c r="C12" s="15" t="str">
        <f t="shared" si="1"/>
        <v>USGS_Base</v>
      </c>
      <c r="D12" s="16" t="str">
        <f t="shared" si="2"/>
        <v xml:space="preserve">MeanPOS.SO4_settlAvg20001223_g_m2_yr </v>
      </c>
      <c r="E12">
        <v>274875</v>
      </c>
      <c r="F12">
        <v>15</v>
      </c>
      <c r="G12">
        <v>147975</v>
      </c>
      <c r="H12">
        <v>30</v>
      </c>
      <c r="M12">
        <v>1039400</v>
      </c>
      <c r="N12" t="s">
        <v>12</v>
      </c>
      <c r="O12" t="s">
        <v>13</v>
      </c>
      <c r="P12" s="1">
        <v>42342</v>
      </c>
      <c r="Q12" t="s">
        <v>14</v>
      </c>
    </row>
    <row r="13" spans="1:17">
      <c r="A13" s="3" t="str">
        <f t="shared" si="0"/>
        <v xml:space="preserve">SO4_settlAvg20001223_g_m2_yr </v>
      </c>
      <c r="B13" s="3"/>
      <c r="C13" s="15" t="str">
        <f t="shared" si="1"/>
        <v>ALT2</v>
      </c>
      <c r="D13" s="16" t="str">
        <f t="shared" si="2"/>
        <v xml:space="preserve">MeanPOS.SO4_settlAvg20001223_g_m2_yr </v>
      </c>
      <c r="E13">
        <v>216025</v>
      </c>
      <c r="F13">
        <v>15</v>
      </c>
      <c r="G13">
        <v>123800</v>
      </c>
      <c r="H13">
        <v>30</v>
      </c>
      <c r="M13">
        <v>1039400</v>
      </c>
      <c r="N13" t="s">
        <v>12</v>
      </c>
      <c r="O13" t="s">
        <v>13</v>
      </c>
      <c r="P13" s="1">
        <v>42342</v>
      </c>
      <c r="Q13" t="s">
        <v>39</v>
      </c>
    </row>
    <row r="14" spans="1:17">
      <c r="A14" s="3" t="str">
        <f t="shared" si="0"/>
        <v xml:space="preserve">SO4_settlAvg20001223_g_m2_yr </v>
      </c>
      <c r="B14" s="3"/>
      <c r="C14" s="15" t="str">
        <f t="shared" si="1"/>
        <v>ALT2-USGS_Base</v>
      </c>
      <c r="D14" s="16" t="str">
        <f t="shared" si="2"/>
        <v xml:space="preserve">MeanPOS.SO4_settlAvg20001223_g_m2_yr </v>
      </c>
      <c r="I14">
        <v>118925</v>
      </c>
      <c r="J14">
        <v>-5</v>
      </c>
      <c r="K14">
        <v>0</v>
      </c>
      <c r="L14">
        <v>5</v>
      </c>
      <c r="M14">
        <v>1039400</v>
      </c>
      <c r="N14" t="s">
        <v>12</v>
      </c>
      <c r="O14" t="s">
        <v>13</v>
      </c>
      <c r="P14" s="1">
        <v>42342</v>
      </c>
      <c r="Q14" t="s">
        <v>40</v>
      </c>
    </row>
    <row r="15" spans="1:17">
      <c r="A15" s="3" t="str">
        <f t="shared" si="0"/>
        <v/>
      </c>
      <c r="B15" s="3"/>
      <c r="C15" s="15" t="str">
        <f t="shared" si="1"/>
        <v/>
      </c>
      <c r="D15" s="16" t="str">
        <f t="shared" si="2"/>
        <v/>
      </c>
    </row>
    <row r="16" spans="1:17">
      <c r="A16" s="3" t="str">
        <f t="shared" si="0"/>
        <v xml:space="preserve">SO4concSfAvg20001223 </v>
      </c>
      <c r="B16" s="3"/>
      <c r="C16" s="15" t="str">
        <f t="shared" si="1"/>
        <v>USGS_Base</v>
      </c>
      <c r="D16" s="16" t="str">
        <f t="shared" si="2"/>
        <v xml:space="preserve">MeanPOS.SO4concSfAvg20001223 </v>
      </c>
      <c r="E16">
        <v>479025</v>
      </c>
      <c r="F16">
        <v>2</v>
      </c>
      <c r="G16">
        <v>160475</v>
      </c>
      <c r="H16">
        <v>10</v>
      </c>
      <c r="M16">
        <v>1039400</v>
      </c>
      <c r="N16" t="s">
        <v>12</v>
      </c>
      <c r="O16" t="s">
        <v>17</v>
      </c>
      <c r="P16" s="1">
        <v>42342</v>
      </c>
      <c r="Q16" t="s">
        <v>18</v>
      </c>
    </row>
    <row r="17" spans="1:17">
      <c r="A17" s="3" t="str">
        <f t="shared" si="0"/>
        <v xml:space="preserve">SO4concSfAvg20001223 </v>
      </c>
      <c r="B17" s="3"/>
      <c r="C17" s="15" t="str">
        <f t="shared" si="1"/>
        <v>ALT2</v>
      </c>
      <c r="D17" s="16" t="str">
        <f t="shared" si="2"/>
        <v xml:space="preserve">MeanPOS.SO4concSfAvg20001223 </v>
      </c>
      <c r="E17">
        <v>406675</v>
      </c>
      <c r="F17">
        <v>2</v>
      </c>
      <c r="G17">
        <v>119250</v>
      </c>
      <c r="H17">
        <v>10</v>
      </c>
      <c r="M17">
        <v>1039400</v>
      </c>
      <c r="N17" t="s">
        <v>12</v>
      </c>
      <c r="O17" t="s">
        <v>17</v>
      </c>
      <c r="P17" s="1">
        <v>42342</v>
      </c>
      <c r="Q17" t="s">
        <v>41</v>
      </c>
    </row>
    <row r="18" spans="1:17">
      <c r="A18" s="3" t="str">
        <f t="shared" si="0"/>
        <v xml:space="preserve">SO4concSfAvg20001223 </v>
      </c>
      <c r="B18" s="3"/>
      <c r="C18" s="15" t="str">
        <f t="shared" si="1"/>
        <v>ALT2-USGS_Base</v>
      </c>
      <c r="D18" s="16" t="str">
        <f t="shared" si="2"/>
        <v xml:space="preserve">MeanPOS.SO4concSfAvg20001223 </v>
      </c>
      <c r="I18">
        <v>21775</v>
      </c>
      <c r="J18">
        <v>-5</v>
      </c>
      <c r="K18">
        <v>0</v>
      </c>
      <c r="L18">
        <v>5</v>
      </c>
      <c r="M18">
        <v>1039400</v>
      </c>
      <c r="N18" t="s">
        <v>12</v>
      </c>
      <c r="O18" t="s">
        <v>17</v>
      </c>
      <c r="P18" s="1">
        <v>42342</v>
      </c>
      <c r="Q18" t="s">
        <v>42</v>
      </c>
    </row>
    <row r="19" spans="1:17">
      <c r="A19" s="3" t="str">
        <f t="shared" si="0"/>
        <v/>
      </c>
      <c r="B19" s="3"/>
      <c r="C19" s="15" t="str">
        <f t="shared" si="1"/>
        <v/>
      </c>
      <c r="D19" s="16" t="str">
        <f t="shared" si="2"/>
        <v/>
      </c>
    </row>
    <row r="20" spans="1:17">
      <c r="A20" s="3" t="str">
        <f t="shared" si="0"/>
        <v xml:space="preserve">SO4_settlAvg20001223_g_m2_yr </v>
      </c>
      <c r="B20" s="3"/>
      <c r="C20" s="15" t="str">
        <f t="shared" si="1"/>
        <v>USGS_Base</v>
      </c>
      <c r="D20" s="16" t="str">
        <f t="shared" si="2"/>
        <v xml:space="preserve">MeanPOS.SO4_settlAvg20001223_g_m2_yr </v>
      </c>
      <c r="E20">
        <v>274875</v>
      </c>
      <c r="F20">
        <v>15</v>
      </c>
      <c r="G20">
        <v>147975</v>
      </c>
      <c r="H20">
        <v>30</v>
      </c>
      <c r="M20">
        <v>1039400</v>
      </c>
      <c r="N20" t="s">
        <v>12</v>
      </c>
      <c r="O20" t="s">
        <v>13</v>
      </c>
      <c r="P20" s="1">
        <v>42342</v>
      </c>
      <c r="Q20" t="s">
        <v>14</v>
      </c>
    </row>
    <row r="21" spans="1:17">
      <c r="A21" s="3" t="str">
        <f t="shared" ref="A21:A34" si="3">IF($Q21&lt;&gt;"",RIGHT($Q21,LEN($Q21)-FIND(".",$Q21,FIND(".",$Q21)+1 ) ),"")</f>
        <v xml:space="preserve">SO4_settlAvg20001223_g_m2_yr </v>
      </c>
      <c r="B21" s="3"/>
      <c r="C21" s="15" t="str">
        <f t="shared" ref="C21:C34" si="4">IF($Q21&lt;&gt;"",LEFT($Q21,FIND(".",$Q21)-1),"")</f>
        <v>ALT3</v>
      </c>
      <c r="D21" s="16" t="str">
        <f t="shared" ref="D21:D34" si="5">IF($Q21&lt;&gt;"",RIGHT($Q21,LEN($Q21)-FIND(".",$Q21)+0  ),"")</f>
        <v xml:space="preserve">MeanPOS.SO4_settlAvg20001223_g_m2_yr </v>
      </c>
      <c r="E21">
        <v>256850</v>
      </c>
      <c r="F21">
        <v>15</v>
      </c>
      <c r="G21">
        <v>139950</v>
      </c>
      <c r="H21">
        <v>30</v>
      </c>
      <c r="M21">
        <v>1039400</v>
      </c>
      <c r="N21" t="s">
        <v>12</v>
      </c>
      <c r="O21" t="s">
        <v>13</v>
      </c>
      <c r="P21" s="1">
        <v>42342</v>
      </c>
      <c r="Q21" t="s">
        <v>55</v>
      </c>
    </row>
    <row r="22" spans="1:17">
      <c r="A22" s="3" t="str">
        <f t="shared" si="3"/>
        <v xml:space="preserve">SO4_settlAvg20001223_g_m2_yr </v>
      </c>
      <c r="B22" s="3"/>
      <c r="C22" s="15" t="str">
        <f t="shared" si="4"/>
        <v>ALT3-USGS_Base</v>
      </c>
      <c r="D22" s="16" t="str">
        <f t="shared" si="5"/>
        <v xml:space="preserve">MeanPOS.SO4_settlAvg20001223_g_m2_yr </v>
      </c>
      <c r="I22">
        <v>11025</v>
      </c>
      <c r="J22">
        <v>-5</v>
      </c>
      <c r="K22">
        <v>0</v>
      </c>
      <c r="L22">
        <v>5</v>
      </c>
      <c r="M22">
        <v>1039400</v>
      </c>
      <c r="N22" t="s">
        <v>12</v>
      </c>
      <c r="O22" t="s">
        <v>13</v>
      </c>
      <c r="P22" s="1">
        <v>42342</v>
      </c>
      <c r="Q22" t="s">
        <v>56</v>
      </c>
    </row>
    <row r="23" spans="1:17">
      <c r="A23" s="3" t="str">
        <f t="shared" si="3"/>
        <v/>
      </c>
      <c r="B23" s="3"/>
      <c r="C23" s="15" t="str">
        <f t="shared" si="4"/>
        <v/>
      </c>
      <c r="D23" s="16" t="str">
        <f t="shared" si="5"/>
        <v/>
      </c>
    </row>
    <row r="24" spans="1:17">
      <c r="A24" s="3" t="str">
        <f t="shared" si="3"/>
        <v xml:space="preserve">SO4concSfAvg20001223 </v>
      </c>
      <c r="B24" s="3"/>
      <c r="C24" s="15" t="str">
        <f t="shared" si="4"/>
        <v>USGS_Base</v>
      </c>
      <c r="D24" s="16" t="str">
        <f t="shared" si="5"/>
        <v xml:space="preserve">MeanPOS.SO4concSfAvg20001223 </v>
      </c>
      <c r="E24">
        <v>479025</v>
      </c>
      <c r="F24">
        <v>2</v>
      </c>
      <c r="G24">
        <v>160475</v>
      </c>
      <c r="H24">
        <v>10</v>
      </c>
      <c r="M24">
        <v>1039400</v>
      </c>
      <c r="N24" t="s">
        <v>12</v>
      </c>
      <c r="O24" t="s">
        <v>17</v>
      </c>
      <c r="P24" s="1">
        <v>42342</v>
      </c>
      <c r="Q24" t="s">
        <v>18</v>
      </c>
    </row>
    <row r="25" spans="1:17">
      <c r="A25" s="3" t="str">
        <f t="shared" si="3"/>
        <v xml:space="preserve">SO4concSfAvg20001223 </v>
      </c>
      <c r="B25" s="3"/>
      <c r="C25" s="15" t="str">
        <f t="shared" si="4"/>
        <v>ALT3</v>
      </c>
      <c r="D25" s="16" t="str">
        <f t="shared" si="5"/>
        <v xml:space="preserve">MeanPOS.SO4concSfAvg20001223 </v>
      </c>
      <c r="E25">
        <v>461875</v>
      </c>
      <c r="F25">
        <v>2</v>
      </c>
      <c r="G25">
        <v>146800</v>
      </c>
      <c r="H25">
        <v>10</v>
      </c>
      <c r="M25">
        <v>1039400</v>
      </c>
      <c r="N25" t="s">
        <v>12</v>
      </c>
      <c r="O25" t="s">
        <v>17</v>
      </c>
      <c r="P25" s="1">
        <v>42342</v>
      </c>
      <c r="Q25" t="s">
        <v>57</v>
      </c>
    </row>
    <row r="26" spans="1:17">
      <c r="A26" s="3" t="str">
        <f t="shared" si="3"/>
        <v xml:space="preserve">SO4concSfAvg20001223 </v>
      </c>
      <c r="B26" s="3"/>
      <c r="C26" s="15" t="str">
        <f t="shared" si="4"/>
        <v>ALT3-USGS_Base</v>
      </c>
      <c r="D26" s="16" t="str">
        <f t="shared" si="5"/>
        <v xml:space="preserve">MeanPOS.SO4concSfAvg20001223 </v>
      </c>
      <c r="I26">
        <v>0</v>
      </c>
      <c r="J26">
        <v>-5</v>
      </c>
      <c r="K26">
        <v>0</v>
      </c>
      <c r="L26">
        <v>5</v>
      </c>
      <c r="M26">
        <v>1039400</v>
      </c>
      <c r="N26" t="s">
        <v>12</v>
      </c>
      <c r="O26" t="s">
        <v>17</v>
      </c>
      <c r="P26" s="1">
        <v>42342</v>
      </c>
      <c r="Q26" t="s">
        <v>58</v>
      </c>
    </row>
    <row r="27" spans="1:17">
      <c r="A27" s="3" t="str">
        <f t="shared" si="3"/>
        <v/>
      </c>
      <c r="B27" s="3"/>
      <c r="C27" s="15" t="str">
        <f t="shared" si="4"/>
        <v/>
      </c>
      <c r="D27" s="16" t="str">
        <f t="shared" si="5"/>
        <v/>
      </c>
    </row>
    <row r="28" spans="1:17">
      <c r="A28" s="3" t="str">
        <f t="shared" si="3"/>
        <v xml:space="preserve">SO4_settlAvg20001223_g_m2_yr </v>
      </c>
      <c r="B28" s="3"/>
      <c r="C28" s="15" t="str">
        <f t="shared" si="4"/>
        <v>USGS_Base</v>
      </c>
      <c r="D28" s="16" t="str">
        <f t="shared" si="5"/>
        <v xml:space="preserve">MeanPOS.SO4_settlAvg20001223_g_m2_yr </v>
      </c>
      <c r="E28">
        <v>274875</v>
      </c>
      <c r="F28">
        <v>15</v>
      </c>
      <c r="G28">
        <v>147975</v>
      </c>
      <c r="H28">
        <v>30</v>
      </c>
      <c r="M28">
        <v>1039400</v>
      </c>
      <c r="N28" t="s">
        <v>12</v>
      </c>
      <c r="O28" t="s">
        <v>13</v>
      </c>
      <c r="P28" s="1">
        <v>42342</v>
      </c>
      <c r="Q28" t="s">
        <v>14</v>
      </c>
    </row>
    <row r="29" spans="1:17">
      <c r="A29" s="3" t="str">
        <f t="shared" si="3"/>
        <v xml:space="preserve">SO4_settlAvg20001223_g_m2_yr </v>
      </c>
      <c r="B29" s="3"/>
      <c r="C29" s="15" t="str">
        <f t="shared" si="4"/>
        <v>ALT4</v>
      </c>
      <c r="D29" s="16" t="str">
        <f t="shared" si="5"/>
        <v xml:space="preserve">MeanPOS.SO4_settlAvg20001223_g_m2_yr </v>
      </c>
      <c r="E29">
        <v>142425</v>
      </c>
      <c r="F29">
        <v>15</v>
      </c>
      <c r="G29">
        <v>107000</v>
      </c>
      <c r="H29">
        <v>30</v>
      </c>
      <c r="M29">
        <v>1039400</v>
      </c>
      <c r="N29" t="s">
        <v>12</v>
      </c>
      <c r="O29" t="s">
        <v>13</v>
      </c>
      <c r="P29" s="1">
        <v>42342</v>
      </c>
      <c r="Q29" t="s">
        <v>71</v>
      </c>
    </row>
    <row r="30" spans="1:17">
      <c r="A30" s="3" t="str">
        <f t="shared" si="3"/>
        <v xml:space="preserve">SO4_settlAvg20001223_g_m2_yr </v>
      </c>
      <c r="B30" s="3"/>
      <c r="C30" s="15" t="str">
        <f t="shared" si="4"/>
        <v>ALT4-USGS_Base</v>
      </c>
      <c r="D30" s="16" t="str">
        <f t="shared" si="5"/>
        <v xml:space="preserve">MeanPOS.SO4_settlAvg20001223_g_m2_yr </v>
      </c>
      <c r="I30">
        <v>314950</v>
      </c>
      <c r="J30">
        <v>-5</v>
      </c>
      <c r="K30">
        <v>0</v>
      </c>
      <c r="L30">
        <v>5</v>
      </c>
      <c r="M30">
        <v>1039400</v>
      </c>
      <c r="N30" t="s">
        <v>12</v>
      </c>
      <c r="O30" t="s">
        <v>13</v>
      </c>
      <c r="P30" s="1">
        <v>42342</v>
      </c>
      <c r="Q30" t="s">
        <v>72</v>
      </c>
    </row>
    <row r="31" spans="1:17">
      <c r="A31" s="3" t="str">
        <f t="shared" si="3"/>
        <v/>
      </c>
      <c r="B31" s="3"/>
      <c r="C31" s="15" t="str">
        <f t="shared" si="4"/>
        <v/>
      </c>
      <c r="D31" s="16" t="str">
        <f t="shared" si="5"/>
        <v/>
      </c>
    </row>
    <row r="32" spans="1:17">
      <c r="A32" s="3" t="str">
        <f t="shared" si="3"/>
        <v xml:space="preserve">SO4concSfAvg20001223 </v>
      </c>
      <c r="B32" s="3"/>
      <c r="C32" s="15" t="str">
        <f t="shared" si="4"/>
        <v>USGS_Base</v>
      </c>
      <c r="D32" s="16" t="str">
        <f t="shared" si="5"/>
        <v xml:space="preserve">MeanPOS.SO4concSfAvg20001223 </v>
      </c>
      <c r="E32">
        <v>479025</v>
      </c>
      <c r="F32">
        <v>2</v>
      </c>
      <c r="G32">
        <v>160475</v>
      </c>
      <c r="H32">
        <v>10</v>
      </c>
      <c r="M32">
        <v>1039400</v>
      </c>
      <c r="N32" t="s">
        <v>12</v>
      </c>
      <c r="O32" t="s">
        <v>17</v>
      </c>
      <c r="P32" s="1">
        <v>42342</v>
      </c>
      <c r="Q32" t="s">
        <v>18</v>
      </c>
    </row>
    <row r="33" spans="1:17">
      <c r="A33" s="3" t="str">
        <f t="shared" si="3"/>
        <v xml:space="preserve">SO4concSfAvg20001223 </v>
      </c>
      <c r="B33" s="3"/>
      <c r="C33" s="15" t="str">
        <f t="shared" si="4"/>
        <v>ALT4</v>
      </c>
      <c r="D33" s="16" t="str">
        <f t="shared" si="5"/>
        <v xml:space="preserve">MeanPOS.SO4concSfAvg20001223 </v>
      </c>
      <c r="E33">
        <v>164350</v>
      </c>
      <c r="F33">
        <v>2</v>
      </c>
      <c r="G33">
        <v>97625</v>
      </c>
      <c r="H33">
        <v>10</v>
      </c>
      <c r="M33">
        <v>1039400</v>
      </c>
      <c r="N33" t="s">
        <v>12</v>
      </c>
      <c r="O33" t="s">
        <v>17</v>
      </c>
      <c r="P33" s="1">
        <v>42342</v>
      </c>
      <c r="Q33" t="s">
        <v>73</v>
      </c>
    </row>
    <row r="34" spans="1:17">
      <c r="A34" s="3" t="str">
        <f t="shared" si="3"/>
        <v xml:space="preserve">SO4concSfAvg20001223 </v>
      </c>
      <c r="B34" s="3"/>
      <c r="C34" s="15" t="str">
        <f t="shared" si="4"/>
        <v>ALT4-USGS_Base</v>
      </c>
      <c r="D34" s="16" t="str">
        <f t="shared" si="5"/>
        <v xml:space="preserve">MeanPOS.SO4concSfAvg20001223 </v>
      </c>
      <c r="I34">
        <v>138775</v>
      </c>
      <c r="J34">
        <v>-5</v>
      </c>
      <c r="K34">
        <v>0</v>
      </c>
      <c r="L34">
        <v>5</v>
      </c>
      <c r="M34">
        <v>1039400</v>
      </c>
      <c r="N34" t="s">
        <v>12</v>
      </c>
      <c r="O34" t="s">
        <v>17</v>
      </c>
      <c r="P34" s="1">
        <v>42342</v>
      </c>
      <c r="Q34" t="s">
        <v>74</v>
      </c>
    </row>
  </sheetData>
  <mergeCells count="1">
    <mergeCell ref="C2:P2"/>
  </mergeCells>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2:M44"/>
  <sheetViews>
    <sheetView tabSelected="1" topLeftCell="E1" workbookViewId="0">
      <selection activeCell="Q46" sqref="Q46"/>
    </sheetView>
  </sheetViews>
  <sheetFormatPr baseColWidth="10" defaultRowHeight="15" x14ac:dyDescent="0"/>
  <cols>
    <col min="7" max="7" width="8.33203125" customWidth="1"/>
    <col min="8" max="8" width="36.6640625" customWidth="1"/>
    <col min="9" max="12" width="7.1640625" customWidth="1"/>
    <col min="15" max="15" width="13" customWidth="1"/>
  </cols>
  <sheetData>
    <row r="2" spans="8:13">
      <c r="H2" s="33" t="s">
        <v>97</v>
      </c>
    </row>
    <row r="3" spans="8:13">
      <c r="H3" s="33" t="s">
        <v>98</v>
      </c>
    </row>
    <row r="6" spans="8:13">
      <c r="M6" s="33" t="s">
        <v>101</v>
      </c>
    </row>
    <row r="7" spans="8:13">
      <c r="M7" s="33" t="s">
        <v>102</v>
      </c>
    </row>
    <row r="8" spans="8:13">
      <c r="M8" s="33" t="s">
        <v>105</v>
      </c>
    </row>
    <row r="9" spans="8:13">
      <c r="M9" s="33"/>
    </row>
    <row r="10" spans="8:13">
      <c r="M10" s="33"/>
    </row>
    <row r="11" spans="8:13">
      <c r="M11" s="34" t="s">
        <v>103</v>
      </c>
    </row>
    <row r="12" spans="8:13">
      <c r="M12" s="34" t="s">
        <v>104</v>
      </c>
    </row>
    <row r="13" spans="8:13">
      <c r="M13" s="34" t="s">
        <v>106</v>
      </c>
    </row>
    <row r="14" spans="8:13">
      <c r="M14" s="34" t="s">
        <v>107</v>
      </c>
    </row>
    <row r="15" spans="8:13">
      <c r="M15" s="34" t="s">
        <v>108</v>
      </c>
    </row>
    <row r="18" spans="8:13" ht="16" thickBot="1"/>
    <row r="19" spans="8:13">
      <c r="H19" s="17"/>
      <c r="I19" s="19" t="s">
        <v>96</v>
      </c>
      <c r="J19" s="18"/>
      <c r="K19" s="18"/>
      <c r="L19" s="20"/>
    </row>
    <row r="20" spans="8:13">
      <c r="H20" s="21"/>
      <c r="I20" s="22" t="s">
        <v>92</v>
      </c>
      <c r="J20" s="22" t="s">
        <v>93</v>
      </c>
      <c r="K20" s="22" t="s">
        <v>94</v>
      </c>
      <c r="L20" s="23" t="s">
        <v>95</v>
      </c>
    </row>
    <row r="21" spans="8:13">
      <c r="H21" s="24" t="str">
        <f>CONCATENATE("SO4 settling rate, ",DataSort!F4," g/m2/yr threshold")</f>
        <v>SO4 settling rate, 15 g/m2/yr threshold</v>
      </c>
      <c r="I21" s="29">
        <f>DataSort!E5/DataSort!E$4</f>
        <v>0.51814461118690314</v>
      </c>
      <c r="J21" s="30">
        <f>DataSort!E13/DataSort!E12</f>
        <v>0.78590268303774447</v>
      </c>
      <c r="K21" s="30">
        <f>DataSort!E21/DataSort!E20</f>
        <v>0.93442473851750796</v>
      </c>
      <c r="L21" s="31">
        <f>DataSort!E29/DataSort!E28</f>
        <v>0.51814461118690314</v>
      </c>
    </row>
    <row r="22" spans="8:13" ht="16" thickBot="1">
      <c r="H22" s="26" t="str">
        <f>CONCATENATE("SO4 settling rate, ",DataSort!H4," g/m2/yr threshold")</f>
        <v>SO4 settling rate, 30 g/m2/yr threshold</v>
      </c>
      <c r="I22" s="32">
        <f>DataSort!G5/DataSort!G4</f>
        <v>0.72309511741848287</v>
      </c>
      <c r="J22" s="27">
        <f>DataSort!G13/DataSort!G12</f>
        <v>0.83662780875147824</v>
      </c>
      <c r="K22" s="27">
        <f>DataSort!G21/DataSort!G20</f>
        <v>0.94576786619361375</v>
      </c>
      <c r="L22" s="28">
        <f>DataSort!G29/DataSort!G28</f>
        <v>0.72309511741848287</v>
      </c>
    </row>
    <row r="23" spans="8:13">
      <c r="H23" s="22"/>
      <c r="I23" s="25"/>
      <c r="J23" s="25"/>
      <c r="K23" s="25"/>
      <c r="L23" s="25"/>
    </row>
    <row r="24" spans="8:13">
      <c r="H24" s="14" t="s">
        <v>99</v>
      </c>
      <c r="I24" s="25"/>
      <c r="J24" s="25"/>
      <c r="K24" s="25"/>
      <c r="L24" s="25"/>
    </row>
    <row r="25" spans="8:13">
      <c r="H25" t="s">
        <v>100</v>
      </c>
    </row>
    <row r="28" spans="8:13">
      <c r="M28" s="33" t="s">
        <v>101</v>
      </c>
    </row>
    <row r="29" spans="8:13">
      <c r="M29" s="33" t="s">
        <v>102</v>
      </c>
    </row>
    <row r="30" spans="8:13">
      <c r="M30" s="33" t="s">
        <v>105</v>
      </c>
    </row>
    <row r="31" spans="8:13">
      <c r="M31" s="33"/>
    </row>
    <row r="32" spans="8:13">
      <c r="M32" s="33"/>
    </row>
    <row r="33" spans="8:13">
      <c r="M33" s="34" t="s">
        <v>103</v>
      </c>
    </row>
    <row r="34" spans="8:13">
      <c r="M34" s="34" t="s">
        <v>104</v>
      </c>
    </row>
    <row r="35" spans="8:13">
      <c r="M35" s="34" t="s">
        <v>106</v>
      </c>
    </row>
    <row r="36" spans="8:13">
      <c r="M36" s="34" t="s">
        <v>107</v>
      </c>
    </row>
    <row r="37" spans="8:13">
      <c r="M37" s="34" t="s">
        <v>108</v>
      </c>
    </row>
    <row r="40" spans="8:13" ht="16" thickBot="1"/>
    <row r="41" spans="8:13">
      <c r="H41" s="17"/>
      <c r="I41" s="19" t="s">
        <v>96</v>
      </c>
      <c r="J41" s="18"/>
      <c r="K41" s="18"/>
      <c r="L41" s="20"/>
    </row>
    <row r="42" spans="8:13">
      <c r="H42" s="21"/>
      <c r="I42" s="22" t="s">
        <v>92</v>
      </c>
      <c r="J42" s="22" t="s">
        <v>93</v>
      </c>
      <c r="K42" s="22" t="s">
        <v>94</v>
      </c>
      <c r="L42" s="23" t="s">
        <v>95</v>
      </c>
    </row>
    <row r="43" spans="8:13">
      <c r="H43" s="24" t="str">
        <f>CONCATENATE("SO4 surface water conc., ",DataSort!F8," mg/L threshold")</f>
        <v>SO4 surface water conc., 2 mg/L threshold</v>
      </c>
      <c r="I43" s="29">
        <f>DataSort!E9/DataSort!E8</f>
        <v>0.34314492980533373</v>
      </c>
      <c r="J43" s="30">
        <f>DataSort!E17/DataSort!E16</f>
        <v>0.84896404154271699</v>
      </c>
      <c r="K43" s="30">
        <f>DataSort!E25/DataSort!E24</f>
        <v>0.96419811074578576</v>
      </c>
      <c r="L43" s="31">
        <f>DataSort!E33/DataSort!E32</f>
        <v>0.34309274046239757</v>
      </c>
    </row>
    <row r="44" spans="8:13" ht="16" thickBot="1">
      <c r="H44" s="26" t="str">
        <f>CONCATENATE("SO4 surface water conc., ",DataSort!H8," mg/L threshold")</f>
        <v>SO4 surface water conc., 10 mg/L threshold</v>
      </c>
      <c r="I44" s="32">
        <f>DataSort!G9/DataSort!G8</f>
        <v>0.60835021031313286</v>
      </c>
      <c r="J44" s="27">
        <f>DataSort!G17/DataSort!G16</f>
        <v>0.7431064028664901</v>
      </c>
      <c r="K44" s="27">
        <f>DataSort!G25/DataSort!G24</f>
        <v>0.91478423430440881</v>
      </c>
      <c r="L44" s="28">
        <f>DataSort!G33/DataSort!G32</f>
        <v>0.60835021031313286</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RawData</vt:lpstr>
      <vt:lpstr>DataSort</vt:lpstr>
      <vt:lpstr>SO4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Fitz</dc:creator>
  <cp:lastModifiedBy>Carl Fitz</cp:lastModifiedBy>
  <dcterms:created xsi:type="dcterms:W3CDTF">2015-12-06T14:38:00Z</dcterms:created>
  <dcterms:modified xsi:type="dcterms:W3CDTF">2015-12-07T14:23:03Z</dcterms:modified>
</cp:coreProperties>
</file>